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БЮДЖЕТА'!$A$12:$G$567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<sst xmlns="http://schemas.openxmlformats.org/spreadsheetml/2006/main" count="2259" uniqueCount="455">
  <si>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</si>
  <si>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</si>
  <si>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</si>
  <si>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</si>
  <si>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</si>
  <si>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</si>
  <si>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</si>
  <si>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</si>
  <si>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</si>
  <si>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</si>
  <si>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</si>
  <si>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</si>
  <si>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</si>
  <si>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</si>
  <si>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</si>
  <si>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</si>
  <si>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</si>
  <si>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</si>
  <si>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</si>
  <si>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</si>
  <si>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</si>
  <si>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</si>
  <si>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</si>
  <si>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</si>
  <si>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</si>
  <si>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</si>
  <si>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</si>
  <si>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</si>
  <si>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</si>
  <si>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</si>
  <si>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</si>
  <si>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</si>
  <si>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</si>
  <si>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</si>
  <si>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</si>
  <si>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</si>
  <si>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</si>
  <si>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</si>
  <si>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</si>
  <si>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</si>
  <si>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</si>
  <si>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</si>
  <si>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</si>
  <si>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</si>
  <si>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</si>
  <si>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</si>
  <si>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</si>
  <si>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</si>
  <si>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</si>
  <si>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</si>
  <si>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</si>
  <si>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</si>
  <si>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</si>
  <si>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</si>
  <si>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</si>
  <si>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</si>
  <si>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</si>
  <si>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</si>
  <si>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</si>
  <si>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</si>
  <si>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</si>
  <si>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</si>
  <si>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</si>
  <si>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</si>
  <si>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</si>
  <si>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</si>
  <si>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</si>
  <si>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</si>
  <si>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</si>
  <si>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</si>
  <si>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</si>
  <si>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</si>
  <si>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</si>
  <si>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</si>
  <si>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</si>
  <si>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</si>
  <si>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</si>
  <si>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</si>
  <si>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</si>
  <si>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</si>
  <si>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</si>
  <si>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</si>
  <si>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</si>
  <si>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</si>
  <si>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</si>
  <si>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</si>
  <si>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</si>
  <si>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</si>
  <si>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</si>
  <si>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</si>
  <si>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</si>
  <si>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</si>
  <si>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</si>
  <si>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</si>
  <si>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</si>
  <si>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</si>
  <si>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</si>
  <si>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</si>
  <si>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</si>
  <si>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</si>
  <si>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</si>
  <si>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</si>
  <si>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</si>
  <si>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</si>
  <si>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</si>
  <si>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</si>
  <si>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</si>
  <si>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</si>
  <si>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</si>
  <si>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</si>
  <si>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</si>
  <si>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</si>
  <si>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</si>
  <si>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</si>
  <si>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</si>
  <si>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</si>
  <si>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</si>
  <si>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</si>
  <si>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</si>
  <si>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</si>
  <si>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</si>
  <si>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</si>
  <si>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</si>
  <si>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</si>
  <si>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</si>
  <si>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</si>
  <si>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</si>
  <si>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</si>
  <si>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</si>
  <si>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</si>
  <si>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</si>
  <si>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</si>
  <si>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</si>
  <si>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</si>
  <si>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</si>
  <si>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</si>
  <si>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</si>
  <si>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</si>
  <si>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</si>
  <si>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</si>
  <si>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</si>
  <si>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</si>
  <si>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</si>
  <si>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</si>
  <si>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</si>
  <si>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</si>
  <si>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</si>
  <si>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</si>
  <si>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</si>
  <si>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</si>
  <si>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</si>
  <si>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</si>
  <si>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</si>
  <si>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</si>
  <si>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</si>
  <si>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</si>
  <si>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</si>
  <si>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</si>
  <si>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</si>
  <si>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</si>
  <si>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</si>
  <si>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</si>
  <si>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</si>
  <si>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</si>
  <si>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</si>
  <si>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</si>
  <si>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</si>
  <si>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</si>
  <si>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</si>
  <si>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</si>
  <si>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</si>
  <si>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</si>
  <si>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</si>
  <si>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</si>
  <si>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</si>
  <si>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</si>
  <si>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</si>
  <si>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</si>
  <si>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</si>
  <si>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</si>
  <si>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</si>
  <si>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</si>
  <si>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</si>
  <si>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</si>
  <si>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</si>
  <si>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</si>
  <si>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</si>
  <si>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</si>
  <si>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</si>
  <si>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</si>
  <si>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</si>
  <si>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</si>
  <si>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</si>
  <si>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</si>
  <si>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</si>
  <si>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</si>
  <si>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</si>
  <si>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</si>
  <si>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</si>
  <si>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</si>
  <si>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</si>
  <si>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</si>
  <si>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</si>
  <si>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</si>
  <si>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</si>
  <si>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</si>
  <si>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</si>
  <si>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</si>
  <si>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</si>
  <si>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</si>
  <si>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</si>
  <si>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</si>
  <si>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</si>
  <si>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</si>
  <si>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</si>
  <si>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</si>
  <si>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</si>
  <si>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</si>
  <si>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</si>
  <si>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</si>
  <si>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</si>
  <si>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</si>
  <si>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</si>
  <si>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</si>
  <si>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</si>
  <si>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</si>
  <si>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</si>
  <si>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</si>
  <si>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</si>
  <si>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</si>
  <si>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</si>
  <si>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</si>
  <si>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</si>
  <si>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</si>
  <si>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</si>
  <si>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</si>
  <si>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</si>
  <si>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</si>
  <si>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</si>
  <si>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</si>
  <si>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</si>
  <si>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</si>
  <si>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</si>
  <si>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</si>
  <si>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</si>
  <si>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</si>
  <si>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</si>
  <si>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</si>
  <si>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</si>
  <si>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</si>
  <si>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</si>
  <si>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</si>
  <si>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</si>
  <si>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</si>
  <si>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</si>
  <si>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</si>
  <si>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</si>
  <si>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</si>
  <si>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</si>
  <si>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</si>
  <si>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</si>
  <si>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</si>
  <si>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</si>
  <si>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</si>
  <si>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</si>
  <si>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</si>
  <si>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</si>
  <si>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</si>
  <si>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</si>
  <si>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</si>
  <si>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</si>
  <si>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</si>
  <si>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</si>
  <si>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</si>
  <si>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</si>
  <si>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</si>
  <si>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</si>
  <si>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</si>
  <si>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</si>
  <si>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</si>
  <si>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</si>
  <si>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</si>
  <si>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</si>
  <si>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</si>
  <si>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</si>
  <si>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</si>
  <si>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</si>
  <si>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</si>
  <si>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</si>
  <si>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</si>
  <si>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</si>
  <si>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</si>
  <si>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</si>
  <si>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</si>
  <si>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</si>
  <si>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</si>
  <si>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</si>
  <si>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</si>
  <si>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</si>
  <si>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</si>
  <si>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</si>
  <si>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</si>
  <si>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</si>
  <si>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</si>
  <si>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</si>
  <si>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</si>
  <si>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</si>
  <si>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</si>
  <si>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</si>
  <si>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</si>
  <si>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</si>
  <si>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</si>
  <si>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</si>
  <si>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</si>
  <si>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</si>
  <si>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</si>
  <si>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</si>
  <si>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</si>
  <si>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</si>
  <si>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</si>
  <si>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</si>
  <si>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</si>
  <si>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</si>
  <si>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</si>
  <si>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</si>
  <si>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</si>
  <si>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</si>
  <si>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</si>
  <si>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</si>
  <si>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</si>
  <si>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</si>
  <si>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</si>
  <si>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</si>
  <si>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</si>
  <si>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</si>
  <si>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</si>
  <si>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</si>
  <si>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</si>
  <si>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</si>
  <si>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</si>
  <si>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</si>
  <si>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</si>
  <si>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</si>
  <si>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</si>
  <si>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</si>
  <si>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</si>
  <si>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</si>
  <si>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</si>
  <si>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</si>
  <si>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</si>
  <si>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</si>
  <si>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</si>
  <si>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</si>
  <si>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</si>
  <si>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</si>
  <si>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</si>
  <si>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</si>
  <si>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</si>
  <si>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</si>
  <si>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</si>
  <si>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</si>
  <si>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</si>
  <si>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</si>
  <si>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</si>
  <si>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</si>
  <si>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</si>
  <si>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</si>
  <si>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</si>
  <si>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</si>
  <si>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</si>
  <si>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</si>
  <si>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</si>
  <si>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</si>
  <si>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</si>
  <si>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</si>
  <si>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</si>
  <si>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</si>
  <si>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</si>
  <si>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</si>
  <si>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</si>
  <si>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</si>
  <si>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</si>
  <si>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</si>
  <si>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</si>
  <si>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</si>
  <si>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</si>
  <si>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</si>
  <si>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</si>
  <si>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</si>
  <si>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</si>
  <si>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</si>
  <si>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</si>
  <si>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</si>
  <si>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</si>
  <si>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</si>
  <si>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</si>
  <si>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</si>
  <si>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№ 250  от 21.12.2017г.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</si>
  <si>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</si>
  <si>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</si>
  <si>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</si>
  <si>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</si>
  <si>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</si>
  <si>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</si>
  <si>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</si>
  <si>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</si>
  <si>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</si>
  <si>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</si>
  <si>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</si>
  <si>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</si>
  <si>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</si>
  <si>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</si>
  <si>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</si>
  <si>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</si>
  <si>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</si>
  <si>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</si>
  <si>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</si>
  <si>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</si>
  <si>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</si>
  <si>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</si>
  <si>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</si>
  <si>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</si>
  <si>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1610055050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</si>
  <si>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</si>
  <si>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</si>
  <si>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</si>
  <si>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</si>
  <si>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</si>
  <si>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</si>
  <si>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Приложение 4 к решению Думы</t>
  </si>
  <si>
    <t>Водное хозяйство</t>
  </si>
  <si>
    <t>0406</t>
  </si>
  <si>
    <t>9990029020</t>
  </si>
  <si>
    <t>0310021691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</si>
  <si>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</si>
  <si>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</si>
  <si>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</si>
  <si>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</si>
  <si>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МП"Обеспечение содержания, ремонта автомобильных дорог, мест общего пользования и сооружений на них ММР "</t>
  </si>
  <si>
    <t>МП «Содержание и ремонт муниципального жилого фонда в Михайловском муниципальном районе»</t>
  </si>
  <si>
    <t>Мероприятия учреждений по развитию общего образования</t>
  </si>
  <si>
    <t>Средства финансового резерва Приморского края для ликвидации ЧС</t>
  </si>
  <si>
    <t>Расходы на создание автономных учреждений ММР</t>
  </si>
  <si>
    <t>9990002691</t>
  </si>
  <si>
    <t>16100L5050</t>
  </si>
  <si>
    <t>0310093140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</si>
  <si>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</si>
  <si>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</si>
  <si>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</si>
  <si>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района № 325 от 25.12.2018г.</t>
  </si>
  <si>
    <t>МП "Молодежная политика Михайловского муниципального района"</t>
  </si>
  <si>
    <t>тыс.руб.</t>
  </si>
  <si>
    <t>Исполнено</t>
  </si>
  <si>
    <t>% Исполнения</t>
  </si>
  <si>
    <t xml:space="preserve">Прочая закупка товаров, работ и услуг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</si>
</sst>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  <numFmt numFmtId="176" formatCode="#,##0.00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0.0000"/>
    <numFmt numFmtId="180" formatCode="0.00000"/>
    <numFmt numFmtId="181" formatCode="#,##0.000_ ;\-#,##0.000\ 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20" xfId="0" applyNumberFormat="1" applyFont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168" fontId="10" fillId="33" borderId="22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3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34" borderId="19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19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19" xfId="0" applyNumberFormat="1" applyFont="1" applyFill="1" applyBorder="1" applyAlignment="1">
      <alignment horizontal="center" vertical="center" wrapText="1" shrinkToFit="1"/>
    </xf>
    <xf numFmtId="4" fontId="2" fillId="37" borderId="19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0" fillId="39" borderId="24" xfId="0" applyFont="1" applyFill="1" applyBorder="1" applyAlignment="1">
      <alignment horizontal="center" vertical="center" wrapText="1"/>
    </xf>
    <xf numFmtId="49" fontId="10" fillId="39" borderId="25" xfId="0" applyNumberFormat="1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170" fontId="2" fillId="38" borderId="10" xfId="60" applyNumberFormat="1" applyFont="1" applyFill="1" applyBorder="1" applyAlignment="1">
      <alignment horizontal="center" vertical="center" shrinkToFit="1"/>
    </xf>
    <xf numFmtId="170" fontId="10" fillId="33" borderId="21" xfId="0" applyNumberFormat="1" applyFont="1" applyFill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10" fillId="33" borderId="21" xfId="0" applyNumberFormat="1" applyFont="1" applyFill="1" applyBorder="1" applyAlignment="1">
      <alignment horizontal="center" vertical="center" wrapText="1"/>
    </xf>
    <xf numFmtId="169" fontId="7" fillId="35" borderId="13" xfId="0" applyNumberFormat="1" applyFont="1" applyFill="1" applyBorder="1" applyAlignment="1">
      <alignment horizontal="center" vertical="center" shrinkToFit="1"/>
    </xf>
    <xf numFmtId="169" fontId="7" fillId="35" borderId="17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2" fillId="34" borderId="19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shrinkToFi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4" borderId="23" xfId="0" applyNumberFormat="1" applyFont="1" applyFill="1" applyBorder="1" applyAlignment="1">
      <alignment horizontal="center" vertical="center" wrapText="1"/>
    </xf>
    <xf numFmtId="169" fontId="2" fillId="34" borderId="19" xfId="0" applyNumberFormat="1" applyFont="1" applyFill="1" applyBorder="1" applyAlignment="1">
      <alignment horizontal="center" vertical="center" wrapText="1"/>
    </xf>
    <xf numFmtId="169" fontId="2" fillId="35" borderId="17" xfId="0" applyNumberFormat="1" applyFont="1" applyFill="1" applyBorder="1" applyAlignment="1">
      <alignment horizontal="center" vertical="center" wrapText="1" shrinkToFit="1"/>
    </xf>
    <xf numFmtId="169" fontId="7" fillId="35" borderId="17" xfId="0" applyNumberFormat="1" applyFont="1" applyFill="1" applyBorder="1" applyAlignment="1">
      <alignment horizontal="center" vertical="center" wrapText="1" shrinkToFit="1"/>
    </xf>
    <xf numFmtId="169" fontId="2" fillId="34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169" fontId="2" fillId="40" borderId="13" xfId="0" applyNumberFormat="1" applyFont="1" applyFill="1" applyBorder="1" applyAlignment="1">
      <alignment horizontal="center" vertical="center" shrinkToFit="1"/>
    </xf>
    <xf numFmtId="169" fontId="10" fillId="40" borderId="21" xfId="0" applyNumberFormat="1" applyFont="1" applyFill="1" applyBorder="1" applyAlignment="1">
      <alignment horizontal="center" vertical="center" wrapText="1"/>
    </xf>
    <xf numFmtId="4" fontId="2" fillId="40" borderId="13" xfId="0" applyNumberFormat="1" applyFont="1" applyFill="1" applyBorder="1" applyAlignment="1">
      <alignment horizontal="center" vertical="center" shrinkToFit="1"/>
    </xf>
    <xf numFmtId="168" fontId="2" fillId="40" borderId="13" xfId="0" applyNumberFormat="1" applyFont="1" applyFill="1" applyBorder="1" applyAlignment="1">
      <alignment horizontal="center" vertical="center" shrinkToFit="1"/>
    </xf>
    <xf numFmtId="4" fontId="10" fillId="40" borderId="21" xfId="0" applyNumberFormat="1" applyFont="1" applyFill="1" applyBorder="1" applyAlignment="1">
      <alignment horizontal="center" vertical="center" wrapText="1"/>
    </xf>
    <xf numFmtId="4" fontId="2" fillId="40" borderId="19" xfId="0" applyNumberFormat="1" applyFont="1" applyFill="1" applyBorder="1" applyAlignment="1">
      <alignment horizontal="center" vertical="center" shrinkToFit="1"/>
    </xf>
    <xf numFmtId="4" fontId="2" fillId="40" borderId="17" xfId="0" applyNumberFormat="1" applyFont="1" applyFill="1" applyBorder="1" applyAlignment="1">
      <alignment horizontal="center" vertical="center" shrinkToFit="1"/>
    </xf>
    <xf numFmtId="168" fontId="2" fillId="40" borderId="19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37" borderId="19" xfId="0" applyNumberFormat="1" applyFont="1" applyFill="1" applyBorder="1" applyAlignment="1">
      <alignment horizontal="center" vertical="center" shrinkToFit="1"/>
    </xf>
    <xf numFmtId="169" fontId="2" fillId="37" borderId="17" xfId="0" applyNumberFormat="1" applyFont="1" applyFill="1" applyBorder="1" applyAlignment="1">
      <alignment horizontal="center" vertical="center" shrinkToFit="1"/>
    </xf>
    <xf numFmtId="169" fontId="7" fillId="35" borderId="19" xfId="0" applyNumberFormat="1" applyFont="1" applyFill="1" applyBorder="1" applyAlignment="1">
      <alignment horizontal="center" vertical="center" shrinkToFit="1"/>
    </xf>
    <xf numFmtId="169" fontId="7" fillId="35" borderId="19" xfId="0" applyNumberFormat="1" applyFont="1" applyFill="1" applyBorder="1" applyAlignment="1">
      <alignment horizontal="center" vertical="center" wrapText="1" shrinkToFit="1"/>
    </xf>
    <xf numFmtId="169" fontId="2" fillId="37" borderId="11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169" fontId="2" fillId="12" borderId="10" xfId="0" applyNumberFormat="1" applyFont="1" applyFill="1" applyBorder="1" applyAlignment="1">
      <alignment horizontal="center" vertical="center" shrinkToFit="1"/>
    </xf>
    <xf numFmtId="169" fontId="2" fillId="12" borderId="11" xfId="0" applyNumberFormat="1" applyFont="1" applyFill="1" applyBorder="1" applyAlignment="1">
      <alignment horizontal="center" vertical="center" shrinkToFit="1"/>
    </xf>
    <xf numFmtId="169" fontId="2" fillId="12" borderId="17" xfId="0" applyNumberFormat="1" applyFont="1" applyFill="1" applyBorder="1" applyAlignment="1">
      <alignment horizontal="center" vertical="center" shrinkToFit="1"/>
    </xf>
    <xf numFmtId="169" fontId="2" fillId="12" borderId="23" xfId="0" applyNumberFormat="1" applyFont="1" applyFill="1" applyBorder="1" applyAlignment="1">
      <alignment horizontal="center" vertical="center" wrapText="1"/>
    </xf>
    <xf numFmtId="169" fontId="10" fillId="12" borderId="21" xfId="0" applyNumberFormat="1" applyFont="1" applyFill="1" applyBorder="1" applyAlignment="1">
      <alignment horizontal="center" vertical="center" wrapText="1"/>
    </xf>
    <xf numFmtId="169" fontId="2" fillId="12" borderId="19" xfId="0" applyNumberFormat="1" applyFont="1" applyFill="1" applyBorder="1" applyAlignment="1">
      <alignment horizontal="center" vertical="center" shrinkToFit="1"/>
    </xf>
    <xf numFmtId="169" fontId="2" fillId="12" borderId="19" xfId="0" applyNumberFormat="1" applyFont="1" applyFill="1" applyBorder="1" applyAlignment="1">
      <alignment horizontal="center" vertical="center" wrapText="1"/>
    </xf>
    <xf numFmtId="169" fontId="2" fillId="34" borderId="19" xfId="0" applyNumberFormat="1" applyFont="1" applyFill="1" applyBorder="1" applyAlignment="1">
      <alignment horizontal="center" vertical="center" wrapText="1" shrinkToFit="1"/>
    </xf>
    <xf numFmtId="169" fontId="5" fillId="36" borderId="13" xfId="0" applyNumberFormat="1" applyFont="1" applyFill="1" applyBorder="1" applyAlignment="1">
      <alignment horizontal="center" vertical="center" shrinkToFit="1"/>
    </xf>
    <xf numFmtId="169" fontId="5" fillId="36" borderId="17" xfId="0" applyNumberFormat="1" applyFont="1" applyFill="1" applyBorder="1" applyAlignment="1">
      <alignment horizontal="center" vertical="center" wrapText="1" shrinkToFit="1"/>
    </xf>
    <xf numFmtId="0" fontId="2" fillId="40" borderId="14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7" xfId="0" applyNumberFormat="1" applyFont="1" applyFill="1" applyBorder="1" applyAlignment="1">
      <alignment horizontal="center" vertical="center" shrinkToFit="1"/>
    </xf>
    <xf numFmtId="169" fontId="2" fillId="40" borderId="19" xfId="0" applyNumberFormat="1" applyFont="1" applyFill="1" applyBorder="1" applyAlignment="1">
      <alignment horizontal="center" vertical="center" shrinkToFit="1"/>
    </xf>
    <xf numFmtId="169" fontId="2" fillId="40" borderId="17" xfId="0" applyNumberFormat="1" applyFont="1" applyFill="1" applyBorder="1" applyAlignment="1">
      <alignment horizontal="center" vertical="center" shrinkToFit="1"/>
    </xf>
    <xf numFmtId="169" fontId="2" fillId="40" borderId="19" xfId="0" applyNumberFormat="1" applyFont="1" applyFill="1" applyBorder="1" applyAlignment="1">
      <alignment horizontal="center" vertical="center" wrapText="1" shrinkToFit="1"/>
    </xf>
    <xf numFmtId="4" fontId="2" fillId="12" borderId="11" xfId="0" applyNumberFormat="1" applyFont="1" applyFill="1" applyBorder="1" applyAlignment="1">
      <alignment horizontal="center" vertical="center" shrinkToFit="1"/>
    </xf>
    <xf numFmtId="4" fontId="2" fillId="12" borderId="10" xfId="0" applyNumberFormat="1" applyFont="1" applyFill="1" applyBorder="1" applyAlignment="1">
      <alignment horizontal="center" vertical="center" shrinkToFit="1"/>
    </xf>
    <xf numFmtId="4" fontId="2" fillId="12" borderId="17" xfId="0" applyNumberFormat="1" applyFont="1" applyFill="1" applyBorder="1" applyAlignment="1">
      <alignment horizontal="center" vertical="center" shrinkToFit="1"/>
    </xf>
    <xf numFmtId="168" fontId="2" fillId="12" borderId="23" xfId="0" applyNumberFormat="1" applyFont="1" applyFill="1" applyBorder="1" applyAlignment="1">
      <alignment horizontal="center" vertical="center" wrapText="1"/>
    </xf>
    <xf numFmtId="4" fontId="10" fillId="12" borderId="21" xfId="0" applyNumberFormat="1" applyFont="1" applyFill="1" applyBorder="1" applyAlignment="1">
      <alignment horizontal="center" vertical="center" wrapText="1"/>
    </xf>
    <xf numFmtId="4" fontId="2" fillId="12" borderId="19" xfId="0" applyNumberFormat="1" applyFont="1" applyFill="1" applyBorder="1" applyAlignment="1">
      <alignment horizontal="center" vertical="center" shrinkToFit="1"/>
    </xf>
    <xf numFmtId="168" fontId="2" fillId="12" borderId="19" xfId="0" applyNumberFormat="1" applyFont="1" applyFill="1" applyBorder="1" applyAlignment="1">
      <alignment horizontal="center" vertical="center" wrapText="1"/>
    </xf>
    <xf numFmtId="168" fontId="2" fillId="40" borderId="19" xfId="0" applyNumberFormat="1" applyFont="1" applyFill="1" applyBorder="1" applyAlignment="1">
      <alignment horizontal="center" vertical="center" wrapText="1"/>
    </xf>
    <xf numFmtId="169" fontId="5" fillId="36" borderId="17" xfId="0" applyNumberFormat="1" applyFont="1" applyFill="1" applyBorder="1" applyAlignment="1">
      <alignment horizontal="center" vertical="center" shrinkToFit="1"/>
    </xf>
    <xf numFmtId="168" fontId="2" fillId="40" borderId="19" xfId="0" applyNumberFormat="1" applyFont="1" applyFill="1" applyBorder="1" applyAlignment="1">
      <alignment horizontal="center" vertical="center" wrapText="1" shrinkToFit="1"/>
    </xf>
    <xf numFmtId="170" fontId="5" fillId="36" borderId="19" xfId="0" applyNumberFormat="1" applyFont="1" applyFill="1" applyBorder="1" applyAlignment="1">
      <alignment horizontal="center" vertical="center" shrinkToFit="1"/>
    </xf>
    <xf numFmtId="170" fontId="5" fillId="36" borderId="17" xfId="0" applyNumberFormat="1" applyFont="1" applyFill="1" applyBorder="1" applyAlignment="1">
      <alignment horizontal="center" vertical="center" shrinkToFit="1"/>
    </xf>
    <xf numFmtId="170" fontId="2" fillId="34" borderId="19" xfId="0" applyNumberFormat="1" applyFont="1" applyFill="1" applyBorder="1" applyAlignment="1">
      <alignment horizontal="center" vertical="center" wrapText="1"/>
    </xf>
    <xf numFmtId="170" fontId="2" fillId="12" borderId="10" xfId="0" applyNumberFormat="1" applyFont="1" applyFill="1" applyBorder="1" applyAlignment="1">
      <alignment horizontal="center" vertical="center" shrinkToFit="1"/>
    </xf>
    <xf numFmtId="170" fontId="5" fillId="12" borderId="19" xfId="0" applyNumberFormat="1" applyFont="1" applyFill="1" applyBorder="1" applyAlignment="1">
      <alignment horizontal="center" vertical="center" shrinkToFit="1"/>
    </xf>
    <xf numFmtId="170" fontId="5" fillId="12" borderId="17" xfId="0" applyNumberFormat="1" applyFont="1" applyFill="1" applyBorder="1" applyAlignment="1">
      <alignment horizontal="center" vertical="center" shrinkToFit="1"/>
    </xf>
    <xf numFmtId="170" fontId="2" fillId="12" borderId="19" xfId="0" applyNumberFormat="1" applyFont="1" applyFill="1" applyBorder="1" applyAlignment="1">
      <alignment horizontal="center" vertical="center" wrapText="1"/>
    </xf>
    <xf numFmtId="170" fontId="10" fillId="12" borderId="21" xfId="0" applyNumberFormat="1" applyFont="1" applyFill="1" applyBorder="1" applyAlignment="1">
      <alignment horizontal="center" vertical="center" wrapText="1"/>
    </xf>
    <xf numFmtId="170" fontId="2" fillId="12" borderId="10" xfId="60" applyNumberFormat="1" applyFont="1" applyFill="1" applyBorder="1" applyAlignment="1">
      <alignment horizontal="center" vertical="center" shrinkToFit="1"/>
    </xf>
    <xf numFmtId="169" fontId="5" fillId="36" borderId="19" xfId="0" applyNumberFormat="1" applyFont="1" applyFill="1" applyBorder="1" applyAlignment="1">
      <alignment horizontal="center" vertical="center" shrinkToFit="1"/>
    </xf>
    <xf numFmtId="169" fontId="2" fillId="12" borderId="17" xfId="0" applyNumberFormat="1" applyFont="1" applyFill="1" applyBorder="1" applyAlignment="1">
      <alignment horizontal="center" vertical="center" wrapText="1" shrinkToFit="1"/>
    </xf>
    <xf numFmtId="169" fontId="7" fillId="12" borderId="10" xfId="0" applyNumberFormat="1" applyFont="1" applyFill="1" applyBorder="1" applyAlignment="1">
      <alignment horizontal="center" vertical="center" shrinkToFit="1"/>
    </xf>
    <xf numFmtId="169" fontId="7" fillId="12" borderId="17" xfId="0" applyNumberFormat="1" applyFont="1" applyFill="1" applyBorder="1" applyAlignment="1">
      <alignment horizontal="center" vertical="center" wrapText="1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5" fillId="12" borderId="19" xfId="0" applyNumberFormat="1" applyFont="1" applyFill="1" applyBorder="1" applyAlignment="1">
      <alignment horizontal="center" vertical="center" shrinkToFit="1"/>
    </xf>
    <xf numFmtId="169" fontId="5" fillId="12" borderId="17" xfId="0" applyNumberFormat="1" applyFont="1" applyFill="1" applyBorder="1" applyAlignment="1">
      <alignment horizontal="center" vertical="center" shrinkToFit="1"/>
    </xf>
    <xf numFmtId="169" fontId="7" fillId="40" borderId="13" xfId="0" applyNumberFormat="1" applyFont="1" applyFill="1" applyBorder="1" applyAlignment="1">
      <alignment horizontal="center" vertical="center" shrinkToFit="1"/>
    </xf>
    <xf numFmtId="169" fontId="7" fillId="40" borderId="17" xfId="0" applyNumberFormat="1" applyFont="1" applyFill="1" applyBorder="1" applyAlignment="1">
      <alignment horizontal="center" vertical="center" wrapText="1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5" borderId="19" xfId="0" applyNumberFormat="1" applyFont="1" applyFill="1" applyBorder="1" applyAlignment="1">
      <alignment horizontal="center" vertical="center" shrinkToFit="1"/>
    </xf>
    <xf numFmtId="169" fontId="2" fillId="40" borderId="17" xfId="0" applyNumberFormat="1" applyFont="1" applyFill="1" applyBorder="1" applyAlignment="1">
      <alignment horizontal="center" vertical="center" wrapText="1" shrinkToFit="1"/>
    </xf>
    <xf numFmtId="170" fontId="2" fillId="35" borderId="13" xfId="0" applyNumberFormat="1" applyFont="1" applyFill="1" applyBorder="1" applyAlignment="1">
      <alignment horizontal="center" vertical="center" shrinkToFit="1"/>
    </xf>
    <xf numFmtId="170" fontId="2" fillId="35" borderId="17" xfId="0" applyNumberFormat="1" applyFont="1" applyFill="1" applyBorder="1" applyAlignment="1">
      <alignment horizontal="center" vertical="center" wrapText="1" shrinkToFit="1"/>
    </xf>
    <xf numFmtId="169" fontId="2" fillId="35" borderId="10" xfId="60" applyNumberFormat="1" applyFont="1" applyFill="1" applyBorder="1" applyAlignment="1">
      <alignment horizontal="center" vertical="center" shrinkToFit="1"/>
    </xf>
    <xf numFmtId="169" fontId="2" fillId="37" borderId="10" xfId="60" applyNumberFormat="1" applyFont="1" applyFill="1" applyBorder="1" applyAlignment="1">
      <alignment horizontal="center" vertical="center" shrinkToFit="1"/>
    </xf>
    <xf numFmtId="169" fontId="2" fillId="38" borderId="10" xfId="60" applyNumberFormat="1" applyFont="1" applyFill="1" applyBorder="1" applyAlignment="1">
      <alignment horizontal="center" vertical="center" shrinkToFit="1"/>
    </xf>
    <xf numFmtId="169" fontId="2" fillId="34" borderId="10" xfId="60" applyNumberFormat="1" applyFont="1" applyFill="1" applyBorder="1" applyAlignment="1">
      <alignment horizontal="center" vertical="center" shrinkToFit="1"/>
    </xf>
    <xf numFmtId="181" fontId="5" fillId="36" borderId="10" xfId="0" applyNumberFormat="1" applyFont="1" applyFill="1" applyBorder="1" applyAlignment="1">
      <alignment horizontal="center" vertical="center" shrinkToFit="1"/>
    </xf>
    <xf numFmtId="181" fontId="2" fillId="34" borderId="19" xfId="0" applyNumberFormat="1" applyFont="1" applyFill="1" applyBorder="1" applyAlignment="1">
      <alignment horizontal="center" vertical="center" shrinkToFit="1"/>
    </xf>
    <xf numFmtId="181" fontId="2" fillId="34" borderId="17" xfId="0" applyNumberFormat="1" applyFont="1" applyFill="1" applyBorder="1" applyAlignment="1">
      <alignment horizontal="center" vertical="center" shrinkToFit="1"/>
    </xf>
    <xf numFmtId="181" fontId="2" fillId="34" borderId="19" xfId="0" applyNumberFormat="1" applyFont="1" applyFill="1" applyBorder="1" applyAlignment="1">
      <alignment horizontal="center" vertical="center" wrapText="1"/>
    </xf>
    <xf numFmtId="181" fontId="10" fillId="33" borderId="21" xfId="0" applyNumberFormat="1" applyFont="1" applyFill="1" applyBorder="1" applyAlignment="1">
      <alignment horizontal="center" vertical="center" wrapText="1"/>
    </xf>
    <xf numFmtId="169" fontId="5" fillId="36" borderId="10" xfId="60" applyNumberFormat="1" applyFont="1" applyFill="1" applyBorder="1" applyAlignment="1">
      <alignment horizontal="center" vertical="center" shrinkToFit="1"/>
    </xf>
    <xf numFmtId="169" fontId="2" fillId="40" borderId="19" xfId="0" applyNumberFormat="1" applyFont="1" applyFill="1" applyBorder="1" applyAlignment="1">
      <alignment horizontal="center" vertical="center" wrapText="1"/>
    </xf>
    <xf numFmtId="169" fontId="2" fillId="36" borderId="10" xfId="60" applyNumberFormat="1" applyFont="1" applyFill="1" applyBorder="1" applyAlignment="1">
      <alignment horizontal="center" vertical="center" shrinkToFit="1"/>
    </xf>
    <xf numFmtId="169" fontId="10" fillId="39" borderId="12" xfId="60" applyNumberFormat="1" applyFont="1" applyFill="1" applyBorder="1" applyAlignment="1">
      <alignment horizontal="center" vertical="center" wrapText="1"/>
    </xf>
    <xf numFmtId="169" fontId="2" fillId="0" borderId="23" xfId="0" applyNumberFormat="1" applyFont="1" applyBorder="1" applyAlignment="1">
      <alignment horizontal="center" vertical="center" wrapText="1"/>
    </xf>
    <xf numFmtId="169" fontId="2" fillId="40" borderId="10" xfId="60" applyNumberFormat="1" applyFont="1" applyFill="1" applyBorder="1" applyAlignment="1">
      <alignment horizontal="center" vertical="center" shrinkToFit="1"/>
    </xf>
    <xf numFmtId="169" fontId="10" fillId="40" borderId="12" xfId="0" applyNumberFormat="1" applyFont="1" applyFill="1" applyBorder="1" applyAlignment="1">
      <alignment horizontal="center" vertical="center" wrapText="1"/>
    </xf>
    <xf numFmtId="169" fontId="10" fillId="40" borderId="22" xfId="0" applyNumberFormat="1" applyFont="1" applyFill="1" applyBorder="1" applyAlignment="1">
      <alignment horizontal="center" vertical="center" wrapText="1"/>
    </xf>
    <xf numFmtId="169" fontId="2" fillId="12" borderId="10" xfId="6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" fillId="40" borderId="0" xfId="0" applyFont="1" applyFill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78"/>
  <sheetViews>
    <sheetView showGridLines="0" tabSelected="1" zoomScale="130" zoomScaleNormal="130" zoomScalePageLayoutView="0" workbookViewId="0" topLeftCell="A551">
      <selection activeCell="AA565" sqref="AA56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49" hidden="1" customWidth="1"/>
    <col min="25" max="25" width="11.875" style="44" hidden="1" customWidth="1"/>
    <col min="26" max="26" width="15.375" style="2" customWidth="1"/>
    <col min="27" max="27" width="11.125" style="2" customWidth="1"/>
    <col min="28" max="16384" width="9.125" style="2" customWidth="1"/>
  </cols>
  <sheetData>
    <row r="2" spans="2:23" ht="15.75">
      <c r="B2" s="249" t="s">
        <v>429</v>
      </c>
      <c r="C2" s="249"/>
      <c r="D2" s="249"/>
      <c r="E2" s="249"/>
      <c r="F2" s="249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2:23" ht="15.75">
      <c r="B3" s="249" t="s">
        <v>247</v>
      </c>
      <c r="C3" s="249"/>
      <c r="D3" s="249"/>
      <c r="E3" s="249"/>
      <c r="F3" s="249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2:23" ht="15.75">
      <c r="B4" s="249" t="s">
        <v>449</v>
      </c>
      <c r="C4" s="249"/>
      <c r="D4" s="249"/>
      <c r="E4" s="249"/>
      <c r="F4" s="249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3" ht="15.75">
      <c r="B5" s="249" t="s">
        <v>384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</row>
    <row r="6" spans="2:23" ht="18.75" customHeight="1">
      <c r="B6" s="250" t="s">
        <v>247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</row>
    <row r="7" spans="2:23" ht="15.75">
      <c r="B7" s="44" t="s">
        <v>248</v>
      </c>
      <c r="C7" s="249" t="s">
        <v>397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44"/>
    </row>
    <row r="9" spans="1:25" ht="30.75" customHeight="1">
      <c r="A9" s="248" t="s">
        <v>90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X9" s="2"/>
      <c r="Y9" s="2"/>
    </row>
    <row r="10" spans="1:25" ht="57" customHeight="1">
      <c r="A10" s="247" t="s">
        <v>385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X10" s="2"/>
      <c r="Y10" s="2"/>
    </row>
    <row r="11" spans="1:27" ht="16.5" thickBot="1">
      <c r="A11" s="47"/>
      <c r="B11" s="47"/>
      <c r="C11" s="47"/>
      <c r="D11" s="47"/>
      <c r="E11" s="47"/>
      <c r="F11" s="47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Y11" s="52" t="s">
        <v>84</v>
      </c>
      <c r="AA11" s="137" t="s">
        <v>451</v>
      </c>
    </row>
    <row r="12" spans="1:27" ht="48" thickBot="1">
      <c r="A12" s="34" t="s">
        <v>0</v>
      </c>
      <c r="B12" s="34" t="s">
        <v>59</v>
      </c>
      <c r="C12" s="34" t="s">
        <v>1</v>
      </c>
      <c r="D12" s="34" t="s">
        <v>2</v>
      </c>
      <c r="E12" s="34" t="s">
        <v>3</v>
      </c>
      <c r="F12" s="35" t="s">
        <v>4</v>
      </c>
      <c r="G12" s="34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39" t="s">
        <v>23</v>
      </c>
      <c r="X12" s="53" t="s">
        <v>86</v>
      </c>
      <c r="Y12" s="45" t="s">
        <v>85</v>
      </c>
      <c r="Z12" s="138" t="s">
        <v>452</v>
      </c>
      <c r="AA12" s="139" t="s">
        <v>453</v>
      </c>
    </row>
    <row r="13" spans="1:27" ht="29.25" thickBot="1">
      <c r="A13" s="88" t="s">
        <v>60</v>
      </c>
      <c r="B13" s="89">
        <v>951</v>
      </c>
      <c r="C13" s="89" t="s">
        <v>61</v>
      </c>
      <c r="D13" s="89" t="s">
        <v>257</v>
      </c>
      <c r="E13" s="89" t="s">
        <v>5</v>
      </c>
      <c r="F13" s="90"/>
      <c r="G13" s="152">
        <f>G14+G184+G190+G197+G259+G313+G339+G381+G402+G413+G426+G432</f>
        <v>268205.58863</v>
      </c>
      <c r="H13" s="28" t="e">
        <f aca="true" t="shared" si="0" ref="H13:X13">H14+H171+H191+H197+H255+H325+H359+H390+H403+H417+H428+H433</f>
        <v>#REF!</v>
      </c>
      <c r="I13" s="28" t="e">
        <f t="shared" si="0"/>
        <v>#REF!</v>
      </c>
      <c r="J13" s="28" t="e">
        <f t="shared" si="0"/>
        <v>#REF!</v>
      </c>
      <c r="K13" s="28" t="e">
        <f t="shared" si="0"/>
        <v>#REF!</v>
      </c>
      <c r="L13" s="28" t="e">
        <f t="shared" si="0"/>
        <v>#REF!</v>
      </c>
      <c r="M13" s="28" t="e">
        <f t="shared" si="0"/>
        <v>#REF!</v>
      </c>
      <c r="N13" s="28" t="e">
        <f t="shared" si="0"/>
        <v>#REF!</v>
      </c>
      <c r="O13" s="28" t="e">
        <f t="shared" si="0"/>
        <v>#REF!</v>
      </c>
      <c r="P13" s="28" t="e">
        <f t="shared" si="0"/>
        <v>#REF!</v>
      </c>
      <c r="Q13" s="28" t="e">
        <f t="shared" si="0"/>
        <v>#REF!</v>
      </c>
      <c r="R13" s="28" t="e">
        <f t="shared" si="0"/>
        <v>#REF!</v>
      </c>
      <c r="S13" s="28" t="e">
        <f t="shared" si="0"/>
        <v>#REF!</v>
      </c>
      <c r="T13" s="28" t="e">
        <f t="shared" si="0"/>
        <v>#REF!</v>
      </c>
      <c r="U13" s="28" t="e">
        <f t="shared" si="0"/>
        <v>#REF!</v>
      </c>
      <c r="V13" s="28" t="e">
        <f t="shared" si="0"/>
        <v>#REF!</v>
      </c>
      <c r="W13" s="28" t="e">
        <f t="shared" si="0"/>
        <v>#REF!</v>
      </c>
      <c r="X13" s="55" t="e">
        <f t="shared" si="0"/>
        <v>#REF!</v>
      </c>
      <c r="Y13" s="54" t="e">
        <f aca="true" t="shared" si="1" ref="Y13:Y23">X13/G13*100</f>
        <v>#REF!</v>
      </c>
      <c r="Z13" s="152">
        <f>Z14+Z184+Z190+Z197+Z259+Z313+Z339+Z381+Z402+Z413+Z426+Z432</f>
        <v>254551.772</v>
      </c>
      <c r="AA13" s="140">
        <f>Z13/G13*100</f>
        <v>94.90919756752871</v>
      </c>
    </row>
    <row r="14" spans="1:27" ht="18.75" customHeight="1" outlineLevel="2" thickBot="1">
      <c r="A14" s="92" t="s">
        <v>54</v>
      </c>
      <c r="B14" s="18">
        <v>951</v>
      </c>
      <c r="C14" s="14" t="s">
        <v>53</v>
      </c>
      <c r="D14" s="14" t="s">
        <v>257</v>
      </c>
      <c r="E14" s="14" t="s">
        <v>5</v>
      </c>
      <c r="F14" s="14"/>
      <c r="G14" s="118">
        <f>G15+G23+G47+G67+G83+G88+G61+G77</f>
        <v>83166.63726999999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56" t="e">
        <f>X15+X26+X49+#REF!+X68+#REF!+X83+X87</f>
        <v>#REF!</v>
      </c>
      <c r="Y14" s="54" t="e">
        <f t="shared" si="1"/>
        <v>#REF!</v>
      </c>
      <c r="Z14" s="118">
        <f>Z15+Z23+Z47+Z67+Z83+Z88+Z61+Z77</f>
        <v>82149.23599999999</v>
      </c>
      <c r="AA14" s="140">
        <f aca="true" t="shared" si="2" ref="AA14:AA74">Z14/G14*100</f>
        <v>98.77667138723307</v>
      </c>
    </row>
    <row r="15" spans="1:27" ht="32.25" customHeight="1" outlineLevel="3" thickBot="1">
      <c r="A15" s="93" t="s">
        <v>24</v>
      </c>
      <c r="B15" s="107">
        <v>951</v>
      </c>
      <c r="C15" s="94" t="s">
        <v>6</v>
      </c>
      <c r="D15" s="94" t="s">
        <v>257</v>
      </c>
      <c r="E15" s="94" t="s">
        <v>5</v>
      </c>
      <c r="F15" s="94"/>
      <c r="G15" s="143">
        <f>G16</f>
        <v>2205.55245</v>
      </c>
      <c r="H15" s="144">
        <f aca="true" t="shared" si="3" ref="H15:X15">H16</f>
        <v>1204.8</v>
      </c>
      <c r="I15" s="144">
        <f t="shared" si="3"/>
        <v>1204.8</v>
      </c>
      <c r="J15" s="144">
        <f t="shared" si="3"/>
        <v>1204.8</v>
      </c>
      <c r="K15" s="144">
        <f t="shared" si="3"/>
        <v>1204.8</v>
      </c>
      <c r="L15" s="144">
        <f t="shared" si="3"/>
        <v>1204.8</v>
      </c>
      <c r="M15" s="144">
        <f t="shared" si="3"/>
        <v>1204.8</v>
      </c>
      <c r="N15" s="144">
        <f t="shared" si="3"/>
        <v>1204.8</v>
      </c>
      <c r="O15" s="144">
        <f t="shared" si="3"/>
        <v>1204.8</v>
      </c>
      <c r="P15" s="144">
        <f t="shared" si="3"/>
        <v>1204.8</v>
      </c>
      <c r="Q15" s="144">
        <f t="shared" si="3"/>
        <v>1204.8</v>
      </c>
      <c r="R15" s="144">
        <f t="shared" si="3"/>
        <v>1204.8</v>
      </c>
      <c r="S15" s="144">
        <f t="shared" si="3"/>
        <v>1204.8</v>
      </c>
      <c r="T15" s="144">
        <f t="shared" si="3"/>
        <v>1204.8</v>
      </c>
      <c r="U15" s="144">
        <f t="shared" si="3"/>
        <v>1204.8</v>
      </c>
      <c r="V15" s="144">
        <f t="shared" si="3"/>
        <v>1204.8</v>
      </c>
      <c r="W15" s="144">
        <f t="shared" si="3"/>
        <v>1204.8</v>
      </c>
      <c r="X15" s="145">
        <f t="shared" si="3"/>
        <v>1147.63638</v>
      </c>
      <c r="Y15" s="146">
        <f t="shared" si="1"/>
        <v>52.03396455160247</v>
      </c>
      <c r="Z15" s="143">
        <f>Z16</f>
        <v>2205.553</v>
      </c>
      <c r="AA15" s="140">
        <f t="shared" si="2"/>
        <v>100.00002493706282</v>
      </c>
    </row>
    <row r="16" spans="1:27" ht="34.5" customHeight="1" outlineLevel="3" thickBot="1">
      <c r="A16" s="95" t="s">
        <v>135</v>
      </c>
      <c r="B16" s="19">
        <v>951</v>
      </c>
      <c r="C16" s="9" t="s">
        <v>6</v>
      </c>
      <c r="D16" s="9" t="s">
        <v>258</v>
      </c>
      <c r="E16" s="9" t="s">
        <v>5</v>
      </c>
      <c r="F16" s="11"/>
      <c r="G16" s="119">
        <f>G17</f>
        <v>2205.55245</v>
      </c>
      <c r="H16" s="144">
        <f aca="true" t="shared" si="4" ref="H16:X16">H21</f>
        <v>1204.8</v>
      </c>
      <c r="I16" s="144">
        <f t="shared" si="4"/>
        <v>1204.8</v>
      </c>
      <c r="J16" s="144">
        <f t="shared" si="4"/>
        <v>1204.8</v>
      </c>
      <c r="K16" s="144">
        <f t="shared" si="4"/>
        <v>1204.8</v>
      </c>
      <c r="L16" s="144">
        <f t="shared" si="4"/>
        <v>1204.8</v>
      </c>
      <c r="M16" s="144">
        <f t="shared" si="4"/>
        <v>1204.8</v>
      </c>
      <c r="N16" s="144">
        <f t="shared" si="4"/>
        <v>1204.8</v>
      </c>
      <c r="O16" s="144">
        <f t="shared" si="4"/>
        <v>1204.8</v>
      </c>
      <c r="P16" s="144">
        <f t="shared" si="4"/>
        <v>1204.8</v>
      </c>
      <c r="Q16" s="144">
        <f t="shared" si="4"/>
        <v>1204.8</v>
      </c>
      <c r="R16" s="144">
        <f t="shared" si="4"/>
        <v>1204.8</v>
      </c>
      <c r="S16" s="144">
        <f t="shared" si="4"/>
        <v>1204.8</v>
      </c>
      <c r="T16" s="144">
        <f t="shared" si="4"/>
        <v>1204.8</v>
      </c>
      <c r="U16" s="144">
        <f t="shared" si="4"/>
        <v>1204.8</v>
      </c>
      <c r="V16" s="144">
        <f t="shared" si="4"/>
        <v>1204.8</v>
      </c>
      <c r="W16" s="144">
        <f t="shared" si="4"/>
        <v>1204.8</v>
      </c>
      <c r="X16" s="145">
        <f t="shared" si="4"/>
        <v>1147.63638</v>
      </c>
      <c r="Y16" s="146">
        <f t="shared" si="1"/>
        <v>52.03396455160247</v>
      </c>
      <c r="Z16" s="119">
        <f>Z17</f>
        <v>2205.553</v>
      </c>
      <c r="AA16" s="140">
        <f t="shared" si="2"/>
        <v>100.00002493706282</v>
      </c>
    </row>
    <row r="17" spans="1:27" ht="36" customHeight="1" outlineLevel="3" thickBot="1">
      <c r="A17" s="95" t="s">
        <v>136</v>
      </c>
      <c r="B17" s="19">
        <v>951</v>
      </c>
      <c r="C17" s="9" t="s">
        <v>6</v>
      </c>
      <c r="D17" s="9" t="s">
        <v>259</v>
      </c>
      <c r="E17" s="9" t="s">
        <v>5</v>
      </c>
      <c r="F17" s="11"/>
      <c r="G17" s="119">
        <f>G18</f>
        <v>2205.55245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5"/>
      <c r="Y17" s="146"/>
      <c r="Z17" s="119">
        <f>Z18</f>
        <v>2205.553</v>
      </c>
      <c r="AA17" s="140">
        <f t="shared" si="2"/>
        <v>100.00002493706282</v>
      </c>
    </row>
    <row r="18" spans="1:27" ht="20.25" customHeight="1" outlineLevel="3" thickBot="1">
      <c r="A18" s="80" t="s">
        <v>137</v>
      </c>
      <c r="B18" s="76">
        <v>951</v>
      </c>
      <c r="C18" s="77" t="s">
        <v>6</v>
      </c>
      <c r="D18" s="77" t="s">
        <v>260</v>
      </c>
      <c r="E18" s="77" t="s">
        <v>5</v>
      </c>
      <c r="F18" s="77"/>
      <c r="G18" s="121">
        <f>G19</f>
        <v>2205.55245</v>
      </c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8"/>
      <c r="Y18" s="146"/>
      <c r="Z18" s="121">
        <f>Z19</f>
        <v>2205.553</v>
      </c>
      <c r="AA18" s="140">
        <f t="shared" si="2"/>
        <v>100.00002493706282</v>
      </c>
    </row>
    <row r="19" spans="1:27" ht="31.5" customHeight="1" outlineLevel="3" thickBot="1">
      <c r="A19" s="5" t="s">
        <v>94</v>
      </c>
      <c r="B19" s="21">
        <v>951</v>
      </c>
      <c r="C19" s="6" t="s">
        <v>6</v>
      </c>
      <c r="D19" s="6" t="s">
        <v>260</v>
      </c>
      <c r="E19" s="6" t="s">
        <v>91</v>
      </c>
      <c r="F19" s="6"/>
      <c r="G19" s="123">
        <f>G20+G21+G22</f>
        <v>2205.55245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8"/>
      <c r="Y19" s="146"/>
      <c r="Z19" s="123">
        <f>Z20+Z21+Z22</f>
        <v>2205.553</v>
      </c>
      <c r="AA19" s="140">
        <f t="shared" si="2"/>
        <v>100.00002493706282</v>
      </c>
    </row>
    <row r="20" spans="1:27" ht="20.25" customHeight="1" outlineLevel="3" thickBot="1">
      <c r="A20" s="74" t="s">
        <v>254</v>
      </c>
      <c r="B20" s="78">
        <v>951</v>
      </c>
      <c r="C20" s="79" t="s">
        <v>6</v>
      </c>
      <c r="D20" s="79" t="s">
        <v>260</v>
      </c>
      <c r="E20" s="79" t="s">
        <v>92</v>
      </c>
      <c r="F20" s="79"/>
      <c r="G20" s="120">
        <v>1764.5346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8"/>
      <c r="Y20" s="146"/>
      <c r="Z20" s="120">
        <v>1764.535</v>
      </c>
      <c r="AA20" s="140">
        <f t="shared" si="2"/>
        <v>100.00002266886692</v>
      </c>
    </row>
    <row r="21" spans="1:27" ht="30.75" customHeight="1" outlineLevel="4" thickBot="1">
      <c r="A21" s="74" t="s">
        <v>256</v>
      </c>
      <c r="B21" s="78">
        <v>951</v>
      </c>
      <c r="C21" s="79" t="s">
        <v>6</v>
      </c>
      <c r="D21" s="79" t="s">
        <v>260</v>
      </c>
      <c r="E21" s="79" t="s">
        <v>93</v>
      </c>
      <c r="F21" s="79"/>
      <c r="G21" s="120">
        <v>0</v>
      </c>
      <c r="H21" s="149">
        <f aca="true" t="shared" si="5" ref="H21:X21">H23</f>
        <v>1204.8</v>
      </c>
      <c r="I21" s="149">
        <f t="shared" si="5"/>
        <v>1204.8</v>
      </c>
      <c r="J21" s="149">
        <f t="shared" si="5"/>
        <v>1204.8</v>
      </c>
      <c r="K21" s="149">
        <f t="shared" si="5"/>
        <v>1204.8</v>
      </c>
      <c r="L21" s="149">
        <f t="shared" si="5"/>
        <v>1204.8</v>
      </c>
      <c r="M21" s="149">
        <f t="shared" si="5"/>
        <v>1204.8</v>
      </c>
      <c r="N21" s="149">
        <f t="shared" si="5"/>
        <v>1204.8</v>
      </c>
      <c r="O21" s="149">
        <f t="shared" si="5"/>
        <v>1204.8</v>
      </c>
      <c r="P21" s="149">
        <f t="shared" si="5"/>
        <v>1204.8</v>
      </c>
      <c r="Q21" s="149">
        <f t="shared" si="5"/>
        <v>1204.8</v>
      </c>
      <c r="R21" s="149">
        <f t="shared" si="5"/>
        <v>1204.8</v>
      </c>
      <c r="S21" s="149">
        <f t="shared" si="5"/>
        <v>1204.8</v>
      </c>
      <c r="T21" s="149">
        <f t="shared" si="5"/>
        <v>1204.8</v>
      </c>
      <c r="U21" s="149">
        <f t="shared" si="5"/>
        <v>1204.8</v>
      </c>
      <c r="V21" s="149">
        <f t="shared" si="5"/>
        <v>1204.8</v>
      </c>
      <c r="W21" s="149">
        <f t="shared" si="5"/>
        <v>1204.8</v>
      </c>
      <c r="X21" s="149">
        <f t="shared" si="5"/>
        <v>1147.63638</v>
      </c>
      <c r="Y21" s="146" t="e">
        <f t="shared" si="1"/>
        <v>#DIV/0!</v>
      </c>
      <c r="Z21" s="120">
        <v>0</v>
      </c>
      <c r="AA21" s="140">
        <v>0</v>
      </c>
    </row>
    <row r="22" spans="1:27" ht="48" outlineLevel="4" thickBot="1">
      <c r="A22" s="74" t="s">
        <v>249</v>
      </c>
      <c r="B22" s="78">
        <v>951</v>
      </c>
      <c r="C22" s="79" t="s">
        <v>6</v>
      </c>
      <c r="D22" s="79" t="s">
        <v>260</v>
      </c>
      <c r="E22" s="79" t="s">
        <v>250</v>
      </c>
      <c r="F22" s="79"/>
      <c r="G22" s="120">
        <v>441.01784999999995</v>
      </c>
      <c r="H22" s="150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0"/>
      <c r="Y22" s="146"/>
      <c r="Z22" s="120">
        <v>441.018</v>
      </c>
      <c r="AA22" s="140">
        <f t="shared" si="2"/>
        <v>100.00003401222877</v>
      </c>
    </row>
    <row r="23" spans="1:27" ht="47.25" customHeight="1" outlineLevel="5" thickBot="1">
      <c r="A23" s="8" t="s">
        <v>25</v>
      </c>
      <c r="B23" s="19">
        <v>951</v>
      </c>
      <c r="C23" s="9" t="s">
        <v>17</v>
      </c>
      <c r="D23" s="9" t="s">
        <v>257</v>
      </c>
      <c r="E23" s="9" t="s">
        <v>5</v>
      </c>
      <c r="F23" s="9"/>
      <c r="G23" s="227">
        <f>G24</f>
        <v>4183.4</v>
      </c>
      <c r="H23" s="153">
        <v>1204.8</v>
      </c>
      <c r="I23" s="123">
        <v>1204.8</v>
      </c>
      <c r="J23" s="123">
        <v>1204.8</v>
      </c>
      <c r="K23" s="123">
        <v>1204.8</v>
      </c>
      <c r="L23" s="123">
        <v>1204.8</v>
      </c>
      <c r="M23" s="123">
        <v>1204.8</v>
      </c>
      <c r="N23" s="123">
        <v>1204.8</v>
      </c>
      <c r="O23" s="123">
        <v>1204.8</v>
      </c>
      <c r="P23" s="123">
        <v>1204.8</v>
      </c>
      <c r="Q23" s="123">
        <v>1204.8</v>
      </c>
      <c r="R23" s="123">
        <v>1204.8</v>
      </c>
      <c r="S23" s="123">
        <v>1204.8</v>
      </c>
      <c r="T23" s="123">
        <v>1204.8</v>
      </c>
      <c r="U23" s="123">
        <v>1204.8</v>
      </c>
      <c r="V23" s="123">
        <v>1204.8</v>
      </c>
      <c r="W23" s="151">
        <v>1204.8</v>
      </c>
      <c r="X23" s="154">
        <v>1147.63638</v>
      </c>
      <c r="Y23" s="146">
        <f t="shared" si="1"/>
        <v>27.433101783238516</v>
      </c>
      <c r="Z23" s="227">
        <f>Z24</f>
        <v>4100.081</v>
      </c>
      <c r="AA23" s="140">
        <f t="shared" si="2"/>
        <v>98.00834249653393</v>
      </c>
    </row>
    <row r="24" spans="1:27" ht="32.25" outlineLevel="5" thickBot="1">
      <c r="A24" s="95" t="s">
        <v>135</v>
      </c>
      <c r="B24" s="19">
        <v>951</v>
      </c>
      <c r="C24" s="9" t="s">
        <v>17</v>
      </c>
      <c r="D24" s="9" t="s">
        <v>258</v>
      </c>
      <c r="E24" s="9" t="s">
        <v>5</v>
      </c>
      <c r="F24" s="11"/>
      <c r="G24" s="227">
        <f>G25</f>
        <v>4183.4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5"/>
      <c r="Y24" s="146"/>
      <c r="Z24" s="227">
        <f>Z25</f>
        <v>4100.081</v>
      </c>
      <c r="AA24" s="140">
        <f t="shared" si="2"/>
        <v>98.00834249653393</v>
      </c>
    </row>
    <row r="25" spans="1:27" ht="32.25" outlineLevel="5" thickBot="1">
      <c r="A25" s="95" t="s">
        <v>136</v>
      </c>
      <c r="B25" s="19">
        <v>951</v>
      </c>
      <c r="C25" s="9" t="s">
        <v>17</v>
      </c>
      <c r="D25" s="9" t="s">
        <v>259</v>
      </c>
      <c r="E25" s="9" t="s">
        <v>5</v>
      </c>
      <c r="F25" s="11"/>
      <c r="G25" s="227">
        <f>G26+G39+G45</f>
        <v>4183.4</v>
      </c>
      <c r="H25" s="150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5"/>
      <c r="Y25" s="146"/>
      <c r="Z25" s="227">
        <f>Z26+Z39+Z45</f>
        <v>4100.081</v>
      </c>
      <c r="AA25" s="140">
        <f t="shared" si="2"/>
        <v>98.00834249653393</v>
      </c>
    </row>
    <row r="26" spans="1:27" ht="49.5" customHeight="1" outlineLevel="6" thickBot="1">
      <c r="A26" s="96" t="s">
        <v>203</v>
      </c>
      <c r="B26" s="108">
        <v>951</v>
      </c>
      <c r="C26" s="77" t="s">
        <v>17</v>
      </c>
      <c r="D26" s="77" t="s">
        <v>261</v>
      </c>
      <c r="E26" s="77" t="s">
        <v>5</v>
      </c>
      <c r="F26" s="77"/>
      <c r="G26" s="228">
        <f>G27+G31+G36+G33</f>
        <v>2229</v>
      </c>
      <c r="H26" s="144" t="e">
        <f aca="true" t="shared" si="6" ref="H26:X26">H27</f>
        <v>#REF!</v>
      </c>
      <c r="I26" s="144" t="e">
        <f t="shared" si="6"/>
        <v>#REF!</v>
      </c>
      <c r="J26" s="144" t="e">
        <f t="shared" si="6"/>
        <v>#REF!</v>
      </c>
      <c r="K26" s="144" t="e">
        <f t="shared" si="6"/>
        <v>#REF!</v>
      </c>
      <c r="L26" s="144" t="e">
        <f t="shared" si="6"/>
        <v>#REF!</v>
      </c>
      <c r="M26" s="144" t="e">
        <f t="shared" si="6"/>
        <v>#REF!</v>
      </c>
      <c r="N26" s="144" t="e">
        <f t="shared" si="6"/>
        <v>#REF!</v>
      </c>
      <c r="O26" s="144" t="e">
        <f t="shared" si="6"/>
        <v>#REF!</v>
      </c>
      <c r="P26" s="144" t="e">
        <f t="shared" si="6"/>
        <v>#REF!</v>
      </c>
      <c r="Q26" s="144" t="e">
        <f t="shared" si="6"/>
        <v>#REF!</v>
      </c>
      <c r="R26" s="144" t="e">
        <f t="shared" si="6"/>
        <v>#REF!</v>
      </c>
      <c r="S26" s="144" t="e">
        <f t="shared" si="6"/>
        <v>#REF!</v>
      </c>
      <c r="T26" s="144" t="e">
        <f t="shared" si="6"/>
        <v>#REF!</v>
      </c>
      <c r="U26" s="144" t="e">
        <f t="shared" si="6"/>
        <v>#REF!</v>
      </c>
      <c r="V26" s="144" t="e">
        <f t="shared" si="6"/>
        <v>#REF!</v>
      </c>
      <c r="W26" s="144" t="e">
        <f t="shared" si="6"/>
        <v>#REF!</v>
      </c>
      <c r="X26" s="156" t="e">
        <f t="shared" si="6"/>
        <v>#REF!</v>
      </c>
      <c r="Y26" s="146" t="e">
        <f>X26/G26*100</f>
        <v>#REF!</v>
      </c>
      <c r="Z26" s="228">
        <f>Z27+Z31+Z36+Z33</f>
        <v>2148.1639999999998</v>
      </c>
      <c r="AA26" s="140">
        <f t="shared" si="2"/>
        <v>96.37344100493493</v>
      </c>
    </row>
    <row r="27" spans="1:27" ht="33" customHeight="1" outlineLevel="6" thickBot="1">
      <c r="A27" s="5" t="s">
        <v>94</v>
      </c>
      <c r="B27" s="21">
        <v>951</v>
      </c>
      <c r="C27" s="6" t="s">
        <v>17</v>
      </c>
      <c r="D27" s="6" t="s">
        <v>261</v>
      </c>
      <c r="E27" s="6" t="s">
        <v>91</v>
      </c>
      <c r="F27" s="6"/>
      <c r="G27" s="230">
        <f>G28+G29+G30</f>
        <v>2124</v>
      </c>
      <c r="H27" s="147" t="e">
        <f>H28+H41+#REF!</f>
        <v>#REF!</v>
      </c>
      <c r="I27" s="147" t="e">
        <f>I28+I41+#REF!</f>
        <v>#REF!</v>
      </c>
      <c r="J27" s="147" t="e">
        <f>J28+J41+#REF!</f>
        <v>#REF!</v>
      </c>
      <c r="K27" s="147" t="e">
        <f>K28+K41+#REF!</f>
        <v>#REF!</v>
      </c>
      <c r="L27" s="147" t="e">
        <f>L28+L41+#REF!</f>
        <v>#REF!</v>
      </c>
      <c r="M27" s="147" t="e">
        <f>M28+M41+#REF!</f>
        <v>#REF!</v>
      </c>
      <c r="N27" s="147" t="e">
        <f>N28+N41+#REF!</f>
        <v>#REF!</v>
      </c>
      <c r="O27" s="147" t="e">
        <f>O28+O41+#REF!</f>
        <v>#REF!</v>
      </c>
      <c r="P27" s="147" t="e">
        <f>P28+P41+#REF!</f>
        <v>#REF!</v>
      </c>
      <c r="Q27" s="147" t="e">
        <f>Q28+Q41+#REF!</f>
        <v>#REF!</v>
      </c>
      <c r="R27" s="147" t="e">
        <f>R28+R41+#REF!</f>
        <v>#REF!</v>
      </c>
      <c r="S27" s="147" t="e">
        <f>S28+S41+#REF!</f>
        <v>#REF!</v>
      </c>
      <c r="T27" s="147" t="e">
        <f>T28+T41+#REF!</f>
        <v>#REF!</v>
      </c>
      <c r="U27" s="147" t="e">
        <f>U28+U41+#REF!</f>
        <v>#REF!</v>
      </c>
      <c r="V27" s="147" t="e">
        <f>V28+V41+#REF!</f>
        <v>#REF!</v>
      </c>
      <c r="W27" s="147" t="e">
        <f>W28+W41+#REF!</f>
        <v>#REF!</v>
      </c>
      <c r="X27" s="157" t="e">
        <f>X28+X41+#REF!</f>
        <v>#REF!</v>
      </c>
      <c r="Y27" s="146" t="e">
        <f>X27/G27*100</f>
        <v>#REF!</v>
      </c>
      <c r="Z27" s="230">
        <f>Z28+Z29+Z30</f>
        <v>2123.441</v>
      </c>
      <c r="AA27" s="140">
        <f t="shared" si="2"/>
        <v>99.97368173258003</v>
      </c>
    </row>
    <row r="28" spans="1:27" ht="18.75" customHeight="1" outlineLevel="6" thickBot="1">
      <c r="A28" s="74" t="s">
        <v>254</v>
      </c>
      <c r="B28" s="78">
        <v>951</v>
      </c>
      <c r="C28" s="79" t="s">
        <v>17</v>
      </c>
      <c r="D28" s="79" t="s">
        <v>261</v>
      </c>
      <c r="E28" s="79" t="s">
        <v>92</v>
      </c>
      <c r="F28" s="79"/>
      <c r="G28" s="229">
        <v>1612</v>
      </c>
      <c r="H28" s="149">
        <f aca="true" t="shared" si="7" ref="H28:X28">H29</f>
        <v>2414.5</v>
      </c>
      <c r="I28" s="149">
        <f t="shared" si="7"/>
        <v>2414.5</v>
      </c>
      <c r="J28" s="149">
        <f t="shared" si="7"/>
        <v>2414.5</v>
      </c>
      <c r="K28" s="149">
        <f t="shared" si="7"/>
        <v>2414.5</v>
      </c>
      <c r="L28" s="149">
        <f t="shared" si="7"/>
        <v>2414.5</v>
      </c>
      <c r="M28" s="149">
        <f t="shared" si="7"/>
        <v>2414.5</v>
      </c>
      <c r="N28" s="149">
        <f t="shared" si="7"/>
        <v>2414.5</v>
      </c>
      <c r="O28" s="149">
        <f t="shared" si="7"/>
        <v>2414.5</v>
      </c>
      <c r="P28" s="149">
        <f t="shared" si="7"/>
        <v>2414.5</v>
      </c>
      <c r="Q28" s="149">
        <f t="shared" si="7"/>
        <v>2414.5</v>
      </c>
      <c r="R28" s="149">
        <f t="shared" si="7"/>
        <v>2414.5</v>
      </c>
      <c r="S28" s="149">
        <f t="shared" si="7"/>
        <v>2414.5</v>
      </c>
      <c r="T28" s="149">
        <f t="shared" si="7"/>
        <v>2414.5</v>
      </c>
      <c r="U28" s="149">
        <f t="shared" si="7"/>
        <v>2414.5</v>
      </c>
      <c r="V28" s="149">
        <f t="shared" si="7"/>
        <v>2414.5</v>
      </c>
      <c r="W28" s="149">
        <f t="shared" si="7"/>
        <v>2414.5</v>
      </c>
      <c r="X28" s="149">
        <f t="shared" si="7"/>
        <v>1860.127</v>
      </c>
      <c r="Y28" s="146">
        <f>X28/G28*100</f>
        <v>115.39249379652605</v>
      </c>
      <c r="Z28" s="229">
        <v>1612</v>
      </c>
      <c r="AA28" s="140">
        <f t="shared" si="2"/>
        <v>100</v>
      </c>
    </row>
    <row r="29" spans="1:27" ht="36" customHeight="1" outlineLevel="6" thickBot="1">
      <c r="A29" s="74" t="s">
        <v>256</v>
      </c>
      <c r="B29" s="78">
        <v>951</v>
      </c>
      <c r="C29" s="79" t="s">
        <v>17</v>
      </c>
      <c r="D29" s="79" t="s">
        <v>261</v>
      </c>
      <c r="E29" s="79" t="s">
        <v>93</v>
      </c>
      <c r="F29" s="79"/>
      <c r="G29" s="229">
        <v>0</v>
      </c>
      <c r="H29" s="153">
        <v>2414.5</v>
      </c>
      <c r="I29" s="123">
        <v>2414.5</v>
      </c>
      <c r="J29" s="123">
        <v>2414.5</v>
      </c>
      <c r="K29" s="123">
        <v>2414.5</v>
      </c>
      <c r="L29" s="123">
        <v>2414.5</v>
      </c>
      <c r="M29" s="123">
        <v>2414.5</v>
      </c>
      <c r="N29" s="123">
        <v>2414.5</v>
      </c>
      <c r="O29" s="123">
        <v>2414.5</v>
      </c>
      <c r="P29" s="123">
        <v>2414.5</v>
      </c>
      <c r="Q29" s="123">
        <v>2414.5</v>
      </c>
      <c r="R29" s="123">
        <v>2414.5</v>
      </c>
      <c r="S29" s="123">
        <v>2414.5</v>
      </c>
      <c r="T29" s="123">
        <v>2414.5</v>
      </c>
      <c r="U29" s="123">
        <v>2414.5</v>
      </c>
      <c r="V29" s="123">
        <v>2414.5</v>
      </c>
      <c r="W29" s="151">
        <v>2414.5</v>
      </c>
      <c r="X29" s="154">
        <v>1860.127</v>
      </c>
      <c r="Y29" s="146" t="e">
        <f>X29/G29*100</f>
        <v>#DIV/0!</v>
      </c>
      <c r="Z29" s="229">
        <v>0</v>
      </c>
      <c r="AA29" s="140">
        <v>0</v>
      </c>
    </row>
    <row r="30" spans="1:27" ht="48" outlineLevel="6" thickBot="1">
      <c r="A30" s="74" t="s">
        <v>249</v>
      </c>
      <c r="B30" s="78">
        <v>951</v>
      </c>
      <c r="C30" s="79" t="s">
        <v>17</v>
      </c>
      <c r="D30" s="79" t="s">
        <v>261</v>
      </c>
      <c r="E30" s="79" t="s">
        <v>250</v>
      </c>
      <c r="F30" s="79"/>
      <c r="G30" s="229">
        <v>512</v>
      </c>
      <c r="H30" s="150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5"/>
      <c r="Y30" s="146"/>
      <c r="Z30" s="229">
        <v>511.441</v>
      </c>
      <c r="AA30" s="140">
        <f t="shared" si="2"/>
        <v>99.8908203125</v>
      </c>
    </row>
    <row r="31" spans="1:27" ht="32.25" outlineLevel="6" thickBot="1">
      <c r="A31" s="5" t="s">
        <v>100</v>
      </c>
      <c r="B31" s="21">
        <v>951</v>
      </c>
      <c r="C31" s="6" t="s">
        <v>17</v>
      </c>
      <c r="D31" s="6" t="s">
        <v>261</v>
      </c>
      <c r="E31" s="6" t="s">
        <v>95</v>
      </c>
      <c r="F31" s="6"/>
      <c r="G31" s="123">
        <f>G32</f>
        <v>7.06</v>
      </c>
      <c r="H31" s="150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5"/>
      <c r="Y31" s="146"/>
      <c r="Z31" s="123">
        <f>Z32</f>
        <v>7.06</v>
      </c>
      <c r="AA31" s="140">
        <f t="shared" si="2"/>
        <v>100</v>
      </c>
    </row>
    <row r="32" spans="1:27" ht="32.25" outlineLevel="6" thickBot="1">
      <c r="A32" s="74" t="s">
        <v>101</v>
      </c>
      <c r="B32" s="78">
        <v>951</v>
      </c>
      <c r="C32" s="79" t="s">
        <v>17</v>
      </c>
      <c r="D32" s="79" t="s">
        <v>261</v>
      </c>
      <c r="E32" s="79" t="s">
        <v>96</v>
      </c>
      <c r="F32" s="79"/>
      <c r="G32" s="120">
        <v>7.06</v>
      </c>
      <c r="H32" s="150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5"/>
      <c r="Y32" s="146"/>
      <c r="Z32" s="120">
        <v>7.06</v>
      </c>
      <c r="AA32" s="140">
        <f t="shared" si="2"/>
        <v>100</v>
      </c>
    </row>
    <row r="33" spans="1:27" ht="16.5" outlineLevel="6" thickBot="1">
      <c r="A33" s="5" t="s">
        <v>351</v>
      </c>
      <c r="B33" s="21">
        <v>951</v>
      </c>
      <c r="C33" s="6" t="s">
        <v>17</v>
      </c>
      <c r="D33" s="6" t="s">
        <v>261</v>
      </c>
      <c r="E33" s="6" t="s">
        <v>352</v>
      </c>
      <c r="F33" s="6"/>
      <c r="G33" s="127">
        <f>G34+G35</f>
        <v>92.94</v>
      </c>
      <c r="H33" s="5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65"/>
      <c r="Y33" s="54"/>
      <c r="Z33" s="127">
        <f>Z34+Z35</f>
        <v>15</v>
      </c>
      <c r="AA33" s="140">
        <f t="shared" si="2"/>
        <v>16.139444803098772</v>
      </c>
    </row>
    <row r="34" spans="1:27" ht="16.5" outlineLevel="6" thickBot="1">
      <c r="A34" s="74" t="s">
        <v>353</v>
      </c>
      <c r="B34" s="78">
        <v>951</v>
      </c>
      <c r="C34" s="79" t="s">
        <v>17</v>
      </c>
      <c r="D34" s="79" t="s">
        <v>261</v>
      </c>
      <c r="E34" s="79" t="s">
        <v>354</v>
      </c>
      <c r="F34" s="79"/>
      <c r="G34" s="128">
        <v>92.94</v>
      </c>
      <c r="H34" s="5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65"/>
      <c r="Y34" s="54"/>
      <c r="Z34" s="128">
        <v>15</v>
      </c>
      <c r="AA34" s="140">
        <f t="shared" si="2"/>
        <v>16.139444803098772</v>
      </c>
    </row>
    <row r="35" spans="1:27" ht="16.5" outlineLevel="6" thickBot="1">
      <c r="A35" s="74" t="s">
        <v>220</v>
      </c>
      <c r="B35" s="78">
        <v>951</v>
      </c>
      <c r="C35" s="79" t="s">
        <v>17</v>
      </c>
      <c r="D35" s="79" t="s">
        <v>261</v>
      </c>
      <c r="E35" s="79" t="s">
        <v>219</v>
      </c>
      <c r="F35" s="79"/>
      <c r="G35" s="128">
        <v>0</v>
      </c>
      <c r="H35" s="50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65"/>
      <c r="Y35" s="54"/>
      <c r="Z35" s="128">
        <v>0</v>
      </c>
      <c r="AA35" s="140">
        <v>0</v>
      </c>
    </row>
    <row r="36" spans="1:27" ht="16.5" outlineLevel="6" thickBot="1">
      <c r="A36" s="5" t="s">
        <v>102</v>
      </c>
      <c r="B36" s="21">
        <v>951</v>
      </c>
      <c r="C36" s="6" t="s">
        <v>17</v>
      </c>
      <c r="D36" s="6" t="s">
        <v>261</v>
      </c>
      <c r="E36" s="6" t="s">
        <v>97</v>
      </c>
      <c r="F36" s="6"/>
      <c r="G36" s="127">
        <f>G37+G38</f>
        <v>5</v>
      </c>
      <c r="H36" s="50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65"/>
      <c r="Y36" s="54"/>
      <c r="Z36" s="127">
        <f>Z37+Z38</f>
        <v>2.663</v>
      </c>
      <c r="AA36" s="140">
        <f t="shared" si="2"/>
        <v>53.26</v>
      </c>
    </row>
    <row r="37" spans="1:27" ht="32.25" outlineLevel="6" thickBot="1">
      <c r="A37" s="74" t="s">
        <v>103</v>
      </c>
      <c r="B37" s="78">
        <v>951</v>
      </c>
      <c r="C37" s="79" t="s">
        <v>17</v>
      </c>
      <c r="D37" s="79" t="s">
        <v>261</v>
      </c>
      <c r="E37" s="79" t="s">
        <v>98</v>
      </c>
      <c r="F37" s="79"/>
      <c r="G37" s="128">
        <v>0</v>
      </c>
      <c r="H37" s="50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65"/>
      <c r="Y37" s="54"/>
      <c r="Z37" s="128">
        <v>0</v>
      </c>
      <c r="AA37" s="140">
        <v>0</v>
      </c>
    </row>
    <row r="38" spans="1:27" ht="16.5" outlineLevel="6" thickBot="1">
      <c r="A38" s="74" t="s">
        <v>104</v>
      </c>
      <c r="B38" s="78">
        <v>951</v>
      </c>
      <c r="C38" s="79" t="s">
        <v>17</v>
      </c>
      <c r="D38" s="79" t="s">
        <v>261</v>
      </c>
      <c r="E38" s="79" t="s">
        <v>99</v>
      </c>
      <c r="F38" s="79"/>
      <c r="G38" s="128">
        <v>5</v>
      </c>
      <c r="H38" s="50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65"/>
      <c r="Y38" s="54"/>
      <c r="Z38" s="128">
        <v>2.663</v>
      </c>
      <c r="AA38" s="140">
        <f t="shared" si="2"/>
        <v>53.26</v>
      </c>
    </row>
    <row r="39" spans="1:27" ht="18.75" customHeight="1" outlineLevel="6" thickBot="1">
      <c r="A39" s="80" t="s">
        <v>138</v>
      </c>
      <c r="B39" s="76">
        <v>951</v>
      </c>
      <c r="C39" s="77" t="s">
        <v>17</v>
      </c>
      <c r="D39" s="77" t="s">
        <v>262</v>
      </c>
      <c r="E39" s="77" t="s">
        <v>5</v>
      </c>
      <c r="F39" s="77"/>
      <c r="G39" s="121">
        <f>G40</f>
        <v>1954.4</v>
      </c>
      <c r="H39" s="150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5"/>
      <c r="Y39" s="146"/>
      <c r="Z39" s="121">
        <f>Z40</f>
        <v>1951.917</v>
      </c>
      <c r="AA39" s="140">
        <f t="shared" si="2"/>
        <v>99.87295333606221</v>
      </c>
    </row>
    <row r="40" spans="1:27" ht="32.25" outlineLevel="6" thickBot="1">
      <c r="A40" s="5" t="s">
        <v>94</v>
      </c>
      <c r="B40" s="21">
        <v>951</v>
      </c>
      <c r="C40" s="6" t="s">
        <v>17</v>
      </c>
      <c r="D40" s="6" t="s">
        <v>262</v>
      </c>
      <c r="E40" s="6" t="s">
        <v>91</v>
      </c>
      <c r="F40" s="6"/>
      <c r="G40" s="123">
        <f>G41+G42+G44+G43</f>
        <v>1954.4</v>
      </c>
      <c r="H40" s="150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5"/>
      <c r="Y40" s="146"/>
      <c r="Z40" s="123">
        <f>Z41+Z42+Z44+Z43</f>
        <v>1951.917</v>
      </c>
      <c r="AA40" s="140">
        <f t="shared" si="2"/>
        <v>99.87295333606221</v>
      </c>
    </row>
    <row r="41" spans="1:27" ht="18" customHeight="1" outlineLevel="6" thickBot="1">
      <c r="A41" s="74" t="s">
        <v>254</v>
      </c>
      <c r="B41" s="78">
        <v>951</v>
      </c>
      <c r="C41" s="79" t="s">
        <v>17</v>
      </c>
      <c r="D41" s="79" t="s">
        <v>262</v>
      </c>
      <c r="E41" s="79" t="s">
        <v>92</v>
      </c>
      <c r="F41" s="79"/>
      <c r="G41" s="229">
        <v>1351.4</v>
      </c>
      <c r="H41" s="149">
        <f aca="true" t="shared" si="8" ref="H41:X41">H42</f>
        <v>1331.7</v>
      </c>
      <c r="I41" s="149">
        <f t="shared" si="8"/>
        <v>1331.7</v>
      </c>
      <c r="J41" s="149">
        <f t="shared" si="8"/>
        <v>1331.7</v>
      </c>
      <c r="K41" s="149">
        <f t="shared" si="8"/>
        <v>1331.7</v>
      </c>
      <c r="L41" s="149">
        <f t="shared" si="8"/>
        <v>1331.7</v>
      </c>
      <c r="M41" s="149">
        <f t="shared" si="8"/>
        <v>1331.7</v>
      </c>
      <c r="N41" s="149">
        <f t="shared" si="8"/>
        <v>1331.7</v>
      </c>
      <c r="O41" s="149">
        <f t="shared" si="8"/>
        <v>1331.7</v>
      </c>
      <c r="P41" s="149">
        <f t="shared" si="8"/>
        <v>1331.7</v>
      </c>
      <c r="Q41" s="149">
        <f t="shared" si="8"/>
        <v>1331.7</v>
      </c>
      <c r="R41" s="149">
        <f t="shared" si="8"/>
        <v>1331.7</v>
      </c>
      <c r="S41" s="149">
        <f t="shared" si="8"/>
        <v>1331.7</v>
      </c>
      <c r="T41" s="149">
        <f t="shared" si="8"/>
        <v>1331.7</v>
      </c>
      <c r="U41" s="149">
        <f t="shared" si="8"/>
        <v>1331.7</v>
      </c>
      <c r="V41" s="149">
        <f t="shared" si="8"/>
        <v>1331.7</v>
      </c>
      <c r="W41" s="149">
        <f t="shared" si="8"/>
        <v>1331.7</v>
      </c>
      <c r="X41" s="158">
        <f t="shared" si="8"/>
        <v>874.3892</v>
      </c>
      <c r="Y41" s="146">
        <f>X41/G41*100</f>
        <v>64.70247151102559</v>
      </c>
      <c r="Z41" s="229">
        <v>1350.518</v>
      </c>
      <c r="AA41" s="140">
        <f t="shared" si="2"/>
        <v>99.93473434956341</v>
      </c>
    </row>
    <row r="42" spans="1:27" ht="34.5" customHeight="1" outlineLevel="6" thickBot="1">
      <c r="A42" s="74" t="s">
        <v>256</v>
      </c>
      <c r="B42" s="78">
        <v>951</v>
      </c>
      <c r="C42" s="79" t="s">
        <v>17</v>
      </c>
      <c r="D42" s="79" t="s">
        <v>262</v>
      </c>
      <c r="E42" s="79" t="s">
        <v>93</v>
      </c>
      <c r="F42" s="79"/>
      <c r="G42" s="120">
        <v>0</v>
      </c>
      <c r="H42" s="153">
        <v>1331.7</v>
      </c>
      <c r="I42" s="123">
        <v>1331.7</v>
      </c>
      <c r="J42" s="123">
        <v>1331.7</v>
      </c>
      <c r="K42" s="123">
        <v>1331.7</v>
      </c>
      <c r="L42" s="123">
        <v>1331.7</v>
      </c>
      <c r="M42" s="123">
        <v>1331.7</v>
      </c>
      <c r="N42" s="123">
        <v>1331.7</v>
      </c>
      <c r="O42" s="123">
        <v>1331.7</v>
      </c>
      <c r="P42" s="123">
        <v>1331.7</v>
      </c>
      <c r="Q42" s="123">
        <v>1331.7</v>
      </c>
      <c r="R42" s="123">
        <v>1331.7</v>
      </c>
      <c r="S42" s="123">
        <v>1331.7</v>
      </c>
      <c r="T42" s="123">
        <v>1331.7</v>
      </c>
      <c r="U42" s="123">
        <v>1331.7</v>
      </c>
      <c r="V42" s="123">
        <v>1331.7</v>
      </c>
      <c r="W42" s="151">
        <v>1331.7</v>
      </c>
      <c r="X42" s="154">
        <v>874.3892</v>
      </c>
      <c r="Y42" s="146" t="e">
        <f>X42/G42*100</f>
        <v>#DIV/0!</v>
      </c>
      <c r="Z42" s="120">
        <v>0</v>
      </c>
      <c r="AA42" s="140">
        <v>0</v>
      </c>
    </row>
    <row r="43" spans="1:27" ht="32.25" outlineLevel="6" thickBot="1">
      <c r="A43" s="74" t="s">
        <v>107</v>
      </c>
      <c r="B43" s="78">
        <v>951</v>
      </c>
      <c r="C43" s="79" t="s">
        <v>17</v>
      </c>
      <c r="D43" s="79" t="s">
        <v>262</v>
      </c>
      <c r="E43" s="79" t="s">
        <v>355</v>
      </c>
      <c r="F43" s="79"/>
      <c r="G43" s="120">
        <v>192</v>
      </c>
      <c r="H43" s="150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5"/>
      <c r="Y43" s="146"/>
      <c r="Z43" s="120">
        <v>192</v>
      </c>
      <c r="AA43" s="140">
        <f t="shared" si="2"/>
        <v>100</v>
      </c>
    </row>
    <row r="44" spans="1:27" ht="48" outlineLevel="6" thickBot="1">
      <c r="A44" s="74" t="s">
        <v>249</v>
      </c>
      <c r="B44" s="78">
        <v>951</v>
      </c>
      <c r="C44" s="79" t="s">
        <v>17</v>
      </c>
      <c r="D44" s="79" t="s">
        <v>262</v>
      </c>
      <c r="E44" s="79" t="s">
        <v>250</v>
      </c>
      <c r="F44" s="79"/>
      <c r="G44" s="120">
        <v>411</v>
      </c>
      <c r="H44" s="150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5"/>
      <c r="Y44" s="146"/>
      <c r="Z44" s="120">
        <v>409.399</v>
      </c>
      <c r="AA44" s="140">
        <f t="shared" si="2"/>
        <v>99.61046228710462</v>
      </c>
    </row>
    <row r="45" spans="1:27" ht="19.5" customHeight="1" outlineLevel="6" thickBot="1">
      <c r="A45" s="80" t="s">
        <v>140</v>
      </c>
      <c r="B45" s="76">
        <v>951</v>
      </c>
      <c r="C45" s="77" t="s">
        <v>17</v>
      </c>
      <c r="D45" s="77" t="s">
        <v>263</v>
      </c>
      <c r="E45" s="77" t="s">
        <v>5</v>
      </c>
      <c r="F45" s="77"/>
      <c r="G45" s="121">
        <f>G46</f>
        <v>0</v>
      </c>
      <c r="H45" s="150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0"/>
      <c r="Y45" s="146"/>
      <c r="Z45" s="121">
        <f>Z46</f>
        <v>0</v>
      </c>
      <c r="AA45" s="140">
        <v>0</v>
      </c>
    </row>
    <row r="46" spans="1:27" ht="21" customHeight="1" outlineLevel="6" thickBot="1">
      <c r="A46" s="5" t="s">
        <v>110</v>
      </c>
      <c r="B46" s="21">
        <v>951</v>
      </c>
      <c r="C46" s="6" t="s">
        <v>17</v>
      </c>
      <c r="D46" s="6" t="s">
        <v>263</v>
      </c>
      <c r="E46" s="6" t="s">
        <v>221</v>
      </c>
      <c r="F46" s="6"/>
      <c r="G46" s="123">
        <v>0</v>
      </c>
      <c r="H46" s="150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0"/>
      <c r="Y46" s="146"/>
      <c r="Z46" s="123">
        <v>0</v>
      </c>
      <c r="AA46" s="140">
        <v>0</v>
      </c>
    </row>
    <row r="47" spans="1:27" ht="51" customHeight="1" outlineLevel="6" thickBot="1">
      <c r="A47" s="8" t="s">
        <v>26</v>
      </c>
      <c r="B47" s="19">
        <v>951</v>
      </c>
      <c r="C47" s="9" t="s">
        <v>7</v>
      </c>
      <c r="D47" s="9" t="s">
        <v>257</v>
      </c>
      <c r="E47" s="9" t="s">
        <v>5</v>
      </c>
      <c r="F47" s="9"/>
      <c r="G47" s="119">
        <f>G48</f>
        <v>8171.610000000001</v>
      </c>
      <c r="H47" s="153">
        <v>96</v>
      </c>
      <c r="I47" s="123">
        <v>96</v>
      </c>
      <c r="J47" s="123">
        <v>96</v>
      </c>
      <c r="K47" s="123">
        <v>96</v>
      </c>
      <c r="L47" s="123">
        <v>96</v>
      </c>
      <c r="M47" s="123">
        <v>96</v>
      </c>
      <c r="N47" s="123">
        <v>96</v>
      </c>
      <c r="O47" s="123">
        <v>96</v>
      </c>
      <c r="P47" s="123">
        <v>96</v>
      </c>
      <c r="Q47" s="123">
        <v>96</v>
      </c>
      <c r="R47" s="123">
        <v>96</v>
      </c>
      <c r="S47" s="123">
        <v>96</v>
      </c>
      <c r="T47" s="123">
        <v>96</v>
      </c>
      <c r="U47" s="123">
        <v>96</v>
      </c>
      <c r="V47" s="123">
        <v>96</v>
      </c>
      <c r="W47" s="151">
        <v>96</v>
      </c>
      <c r="X47" s="154">
        <v>141</v>
      </c>
      <c r="Y47" s="146">
        <f>X47/G47*100</f>
        <v>1.7254861649050799</v>
      </c>
      <c r="Z47" s="119">
        <f>Z48</f>
        <v>8103.452</v>
      </c>
      <c r="AA47" s="140">
        <f t="shared" si="2"/>
        <v>99.16591712037163</v>
      </c>
    </row>
    <row r="48" spans="1:27" ht="32.25" outlineLevel="6" thickBot="1">
      <c r="A48" s="95" t="s">
        <v>135</v>
      </c>
      <c r="B48" s="19">
        <v>951</v>
      </c>
      <c r="C48" s="9" t="s">
        <v>7</v>
      </c>
      <c r="D48" s="9" t="s">
        <v>258</v>
      </c>
      <c r="E48" s="9" t="s">
        <v>5</v>
      </c>
      <c r="F48" s="9"/>
      <c r="G48" s="119">
        <f>G49</f>
        <v>8171.610000000001</v>
      </c>
      <c r="H48" s="150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5"/>
      <c r="Y48" s="146"/>
      <c r="Z48" s="119">
        <f>Z49</f>
        <v>8103.452</v>
      </c>
      <c r="AA48" s="140">
        <f t="shared" si="2"/>
        <v>99.16591712037163</v>
      </c>
    </row>
    <row r="49" spans="1:27" ht="34.5" customHeight="1" outlineLevel="3" thickBot="1">
      <c r="A49" s="95" t="s">
        <v>136</v>
      </c>
      <c r="B49" s="19">
        <v>951</v>
      </c>
      <c r="C49" s="9" t="s">
        <v>7</v>
      </c>
      <c r="D49" s="9" t="s">
        <v>259</v>
      </c>
      <c r="E49" s="9" t="s">
        <v>5</v>
      </c>
      <c r="F49" s="9"/>
      <c r="G49" s="119">
        <f>G50</f>
        <v>8171.610000000001</v>
      </c>
      <c r="H49" s="144">
        <f aca="true" t="shared" si="9" ref="H49:X51">H50</f>
        <v>8918.7</v>
      </c>
      <c r="I49" s="144">
        <f t="shared" si="9"/>
        <v>8918.7</v>
      </c>
      <c r="J49" s="144">
        <f t="shared" si="9"/>
        <v>8918.7</v>
      </c>
      <c r="K49" s="144">
        <f t="shared" si="9"/>
        <v>8918.7</v>
      </c>
      <c r="L49" s="144">
        <f t="shared" si="9"/>
        <v>8918.7</v>
      </c>
      <c r="M49" s="144">
        <f t="shared" si="9"/>
        <v>8918.7</v>
      </c>
      <c r="N49" s="144">
        <f t="shared" si="9"/>
        <v>8918.7</v>
      </c>
      <c r="O49" s="144">
        <f t="shared" si="9"/>
        <v>8918.7</v>
      </c>
      <c r="P49" s="144">
        <f t="shared" si="9"/>
        <v>8918.7</v>
      </c>
      <c r="Q49" s="144">
        <f t="shared" si="9"/>
        <v>8918.7</v>
      </c>
      <c r="R49" s="144">
        <f t="shared" si="9"/>
        <v>8918.7</v>
      </c>
      <c r="S49" s="144">
        <f t="shared" si="9"/>
        <v>8918.7</v>
      </c>
      <c r="T49" s="144">
        <f t="shared" si="9"/>
        <v>8918.7</v>
      </c>
      <c r="U49" s="144">
        <f t="shared" si="9"/>
        <v>8918.7</v>
      </c>
      <c r="V49" s="144">
        <f t="shared" si="9"/>
        <v>8918.7</v>
      </c>
      <c r="W49" s="144">
        <f t="shared" si="9"/>
        <v>8918.7</v>
      </c>
      <c r="X49" s="156">
        <f t="shared" si="9"/>
        <v>5600.44265</v>
      </c>
      <c r="Y49" s="146">
        <f>X49/G49*100</f>
        <v>68.53536390013718</v>
      </c>
      <c r="Z49" s="119">
        <f>Z50</f>
        <v>8103.452</v>
      </c>
      <c r="AA49" s="140">
        <f t="shared" si="2"/>
        <v>99.16591712037163</v>
      </c>
    </row>
    <row r="50" spans="1:27" ht="49.5" customHeight="1" outlineLevel="3" thickBot="1">
      <c r="A50" s="96" t="s">
        <v>203</v>
      </c>
      <c r="B50" s="76">
        <v>951</v>
      </c>
      <c r="C50" s="77" t="s">
        <v>7</v>
      </c>
      <c r="D50" s="77" t="s">
        <v>261</v>
      </c>
      <c r="E50" s="77" t="s">
        <v>5</v>
      </c>
      <c r="F50" s="77"/>
      <c r="G50" s="121">
        <f>G51+G55+G57</f>
        <v>8171.610000000001</v>
      </c>
      <c r="H50" s="147">
        <f t="shared" si="9"/>
        <v>8918.7</v>
      </c>
      <c r="I50" s="147">
        <f t="shared" si="9"/>
        <v>8918.7</v>
      </c>
      <c r="J50" s="147">
        <f t="shared" si="9"/>
        <v>8918.7</v>
      </c>
      <c r="K50" s="147">
        <f t="shared" si="9"/>
        <v>8918.7</v>
      </c>
      <c r="L50" s="147">
        <f t="shared" si="9"/>
        <v>8918.7</v>
      </c>
      <c r="M50" s="147">
        <f t="shared" si="9"/>
        <v>8918.7</v>
      </c>
      <c r="N50" s="147">
        <f t="shared" si="9"/>
        <v>8918.7</v>
      </c>
      <c r="O50" s="147">
        <f t="shared" si="9"/>
        <v>8918.7</v>
      </c>
      <c r="P50" s="147">
        <f t="shared" si="9"/>
        <v>8918.7</v>
      </c>
      <c r="Q50" s="147">
        <f t="shared" si="9"/>
        <v>8918.7</v>
      </c>
      <c r="R50" s="147">
        <f t="shared" si="9"/>
        <v>8918.7</v>
      </c>
      <c r="S50" s="147">
        <f t="shared" si="9"/>
        <v>8918.7</v>
      </c>
      <c r="T50" s="147">
        <f t="shared" si="9"/>
        <v>8918.7</v>
      </c>
      <c r="U50" s="147">
        <f t="shared" si="9"/>
        <v>8918.7</v>
      </c>
      <c r="V50" s="147">
        <f t="shared" si="9"/>
        <v>8918.7</v>
      </c>
      <c r="W50" s="147">
        <f t="shared" si="9"/>
        <v>8918.7</v>
      </c>
      <c r="X50" s="157">
        <f t="shared" si="9"/>
        <v>5600.44265</v>
      </c>
      <c r="Y50" s="146">
        <f>X50/G50*100</f>
        <v>68.53536390013718</v>
      </c>
      <c r="Z50" s="121">
        <f>Z51+Z55+Z57</f>
        <v>8103.452</v>
      </c>
      <c r="AA50" s="140">
        <f t="shared" si="2"/>
        <v>99.16591712037163</v>
      </c>
    </row>
    <row r="51" spans="1:27" ht="32.25" outlineLevel="4" thickBot="1">
      <c r="A51" s="5" t="s">
        <v>94</v>
      </c>
      <c r="B51" s="21">
        <v>951</v>
      </c>
      <c r="C51" s="6" t="s">
        <v>7</v>
      </c>
      <c r="D51" s="6" t="s">
        <v>261</v>
      </c>
      <c r="E51" s="6" t="s">
        <v>91</v>
      </c>
      <c r="F51" s="6"/>
      <c r="G51" s="123">
        <f>G52+G53+G54</f>
        <v>7912.780000000001</v>
      </c>
      <c r="H51" s="149">
        <f t="shared" si="9"/>
        <v>8918.7</v>
      </c>
      <c r="I51" s="149">
        <f t="shared" si="9"/>
        <v>8918.7</v>
      </c>
      <c r="J51" s="149">
        <f t="shared" si="9"/>
        <v>8918.7</v>
      </c>
      <c r="K51" s="149">
        <f t="shared" si="9"/>
        <v>8918.7</v>
      </c>
      <c r="L51" s="149">
        <f t="shared" si="9"/>
        <v>8918.7</v>
      </c>
      <c r="M51" s="149">
        <f t="shared" si="9"/>
        <v>8918.7</v>
      </c>
      <c r="N51" s="149">
        <f t="shared" si="9"/>
        <v>8918.7</v>
      </c>
      <c r="O51" s="149">
        <f t="shared" si="9"/>
        <v>8918.7</v>
      </c>
      <c r="P51" s="149">
        <f t="shared" si="9"/>
        <v>8918.7</v>
      </c>
      <c r="Q51" s="149">
        <f t="shared" si="9"/>
        <v>8918.7</v>
      </c>
      <c r="R51" s="149">
        <f t="shared" si="9"/>
        <v>8918.7</v>
      </c>
      <c r="S51" s="149">
        <f t="shared" si="9"/>
        <v>8918.7</v>
      </c>
      <c r="T51" s="149">
        <f t="shared" si="9"/>
        <v>8918.7</v>
      </c>
      <c r="U51" s="149">
        <f t="shared" si="9"/>
        <v>8918.7</v>
      </c>
      <c r="V51" s="149">
        <f t="shared" si="9"/>
        <v>8918.7</v>
      </c>
      <c r="W51" s="149">
        <f t="shared" si="9"/>
        <v>8918.7</v>
      </c>
      <c r="X51" s="149">
        <f t="shared" si="9"/>
        <v>5600.44265</v>
      </c>
      <c r="Y51" s="146">
        <f>X51/G51*100</f>
        <v>70.7771813446096</v>
      </c>
      <c r="Z51" s="123">
        <f>Z52+Z53+Z54</f>
        <v>7854.761</v>
      </c>
      <c r="AA51" s="140">
        <f t="shared" si="2"/>
        <v>99.26676844294924</v>
      </c>
    </row>
    <row r="52" spans="1:27" ht="18" customHeight="1" outlineLevel="5" thickBot="1">
      <c r="A52" s="74" t="s">
        <v>254</v>
      </c>
      <c r="B52" s="78">
        <v>951</v>
      </c>
      <c r="C52" s="79" t="s">
        <v>7</v>
      </c>
      <c r="D52" s="79" t="s">
        <v>261</v>
      </c>
      <c r="E52" s="79" t="s">
        <v>92</v>
      </c>
      <c r="F52" s="79"/>
      <c r="G52" s="120">
        <f>5977.8+27</f>
        <v>6004.8</v>
      </c>
      <c r="H52" s="153">
        <v>8918.7</v>
      </c>
      <c r="I52" s="123">
        <v>8918.7</v>
      </c>
      <c r="J52" s="123">
        <v>8918.7</v>
      </c>
      <c r="K52" s="123">
        <v>8918.7</v>
      </c>
      <c r="L52" s="123">
        <v>8918.7</v>
      </c>
      <c r="M52" s="123">
        <v>8918.7</v>
      </c>
      <c r="N52" s="123">
        <v>8918.7</v>
      </c>
      <c r="O52" s="123">
        <v>8918.7</v>
      </c>
      <c r="P52" s="123">
        <v>8918.7</v>
      </c>
      <c r="Q52" s="123">
        <v>8918.7</v>
      </c>
      <c r="R52" s="123">
        <v>8918.7</v>
      </c>
      <c r="S52" s="123">
        <v>8918.7</v>
      </c>
      <c r="T52" s="123">
        <v>8918.7</v>
      </c>
      <c r="U52" s="123">
        <v>8918.7</v>
      </c>
      <c r="V52" s="123">
        <v>8918.7</v>
      </c>
      <c r="W52" s="151">
        <v>8918.7</v>
      </c>
      <c r="X52" s="154">
        <v>5600.44265</v>
      </c>
      <c r="Y52" s="146">
        <f>X52/G52*100</f>
        <v>93.26609795496935</v>
      </c>
      <c r="Z52" s="120">
        <v>5958.697</v>
      </c>
      <c r="AA52" s="140">
        <f t="shared" si="2"/>
        <v>99.23223088196109</v>
      </c>
    </row>
    <row r="53" spans="1:27" ht="31.5" customHeight="1" outlineLevel="5" thickBot="1">
      <c r="A53" s="74" t="s">
        <v>256</v>
      </c>
      <c r="B53" s="78">
        <v>951</v>
      </c>
      <c r="C53" s="79" t="s">
        <v>7</v>
      </c>
      <c r="D53" s="79" t="s">
        <v>261</v>
      </c>
      <c r="E53" s="79" t="s">
        <v>93</v>
      </c>
      <c r="F53" s="79"/>
      <c r="G53" s="120">
        <v>0</v>
      </c>
      <c r="H53" s="150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5"/>
      <c r="Y53" s="146"/>
      <c r="Z53" s="120">
        <v>0</v>
      </c>
      <c r="AA53" s="140">
        <v>0</v>
      </c>
    </row>
    <row r="54" spans="1:27" ht="48" outlineLevel="5" thickBot="1">
      <c r="A54" s="74" t="s">
        <v>249</v>
      </c>
      <c r="B54" s="78">
        <v>951</v>
      </c>
      <c r="C54" s="79" t="s">
        <v>7</v>
      </c>
      <c r="D54" s="79" t="s">
        <v>261</v>
      </c>
      <c r="E54" s="79" t="s">
        <v>250</v>
      </c>
      <c r="F54" s="79"/>
      <c r="G54" s="120">
        <f>1930.98-23</f>
        <v>1907.98</v>
      </c>
      <c r="H54" s="150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5"/>
      <c r="Y54" s="146"/>
      <c r="Z54" s="120">
        <v>1896.064</v>
      </c>
      <c r="AA54" s="140">
        <f t="shared" si="2"/>
        <v>99.37546515162633</v>
      </c>
    </row>
    <row r="55" spans="1:27" ht="32.25" outlineLevel="5" thickBot="1">
      <c r="A55" s="5" t="s">
        <v>100</v>
      </c>
      <c r="B55" s="21">
        <v>951</v>
      </c>
      <c r="C55" s="6" t="s">
        <v>7</v>
      </c>
      <c r="D55" s="6" t="s">
        <v>261</v>
      </c>
      <c r="E55" s="6" t="s">
        <v>95</v>
      </c>
      <c r="F55" s="6"/>
      <c r="G55" s="123">
        <f>G56</f>
        <v>0</v>
      </c>
      <c r="H55" s="150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5"/>
      <c r="Y55" s="146"/>
      <c r="Z55" s="123">
        <f>Z56</f>
        <v>0</v>
      </c>
      <c r="AA55" s="140">
        <v>0</v>
      </c>
    </row>
    <row r="56" spans="1:27" ht="32.25" outlineLevel="5" thickBot="1">
      <c r="A56" s="74" t="s">
        <v>101</v>
      </c>
      <c r="B56" s="78">
        <v>951</v>
      </c>
      <c r="C56" s="79" t="s">
        <v>7</v>
      </c>
      <c r="D56" s="79" t="s">
        <v>261</v>
      </c>
      <c r="E56" s="79" t="s">
        <v>96</v>
      </c>
      <c r="F56" s="79"/>
      <c r="G56" s="120">
        <v>0</v>
      </c>
      <c r="H56" s="150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5"/>
      <c r="Y56" s="146"/>
      <c r="Z56" s="120">
        <v>0</v>
      </c>
      <c r="AA56" s="140">
        <v>0</v>
      </c>
    </row>
    <row r="57" spans="1:27" ht="16.5" outlineLevel="5" thickBot="1">
      <c r="A57" s="5" t="s">
        <v>102</v>
      </c>
      <c r="B57" s="21">
        <v>951</v>
      </c>
      <c r="C57" s="6" t="s">
        <v>7</v>
      </c>
      <c r="D57" s="6" t="s">
        <v>261</v>
      </c>
      <c r="E57" s="6" t="s">
        <v>97</v>
      </c>
      <c r="F57" s="6"/>
      <c r="G57" s="123">
        <f>G58+G59+G60</f>
        <v>258.83000000000004</v>
      </c>
      <c r="H57" s="150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5"/>
      <c r="Y57" s="146"/>
      <c r="Z57" s="123">
        <f>Z58+Z59+Z60</f>
        <v>248.691</v>
      </c>
      <c r="AA57" s="140">
        <f t="shared" si="2"/>
        <v>96.08275702198353</v>
      </c>
    </row>
    <row r="58" spans="1:27" ht="32.25" outlineLevel="5" thickBot="1">
      <c r="A58" s="74" t="s">
        <v>103</v>
      </c>
      <c r="B58" s="78">
        <v>951</v>
      </c>
      <c r="C58" s="79" t="s">
        <v>7</v>
      </c>
      <c r="D58" s="79" t="s">
        <v>261</v>
      </c>
      <c r="E58" s="79" t="s">
        <v>98</v>
      </c>
      <c r="F58" s="79"/>
      <c r="G58" s="120">
        <v>6.209</v>
      </c>
      <c r="H58" s="150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5"/>
      <c r="Y58" s="146"/>
      <c r="Z58" s="120">
        <v>5.915</v>
      </c>
      <c r="AA58" s="140">
        <f t="shared" si="2"/>
        <v>95.26493799323563</v>
      </c>
    </row>
    <row r="59" spans="1:27" ht="16.5" outlineLevel="5" thickBot="1">
      <c r="A59" s="74" t="s">
        <v>104</v>
      </c>
      <c r="B59" s="78">
        <v>951</v>
      </c>
      <c r="C59" s="79" t="s">
        <v>7</v>
      </c>
      <c r="D59" s="79" t="s">
        <v>261</v>
      </c>
      <c r="E59" s="79" t="s">
        <v>99</v>
      </c>
      <c r="F59" s="79"/>
      <c r="G59" s="120">
        <v>161.901</v>
      </c>
      <c r="H59" s="150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5"/>
      <c r="Y59" s="146"/>
      <c r="Z59" s="120">
        <v>152.056</v>
      </c>
      <c r="AA59" s="140">
        <f t="shared" si="2"/>
        <v>93.9191234149264</v>
      </c>
    </row>
    <row r="60" spans="1:27" ht="16.5" outlineLevel="5" thickBot="1">
      <c r="A60" s="130" t="s">
        <v>356</v>
      </c>
      <c r="B60" s="78">
        <v>951</v>
      </c>
      <c r="C60" s="79" t="s">
        <v>7</v>
      </c>
      <c r="D60" s="79" t="s">
        <v>261</v>
      </c>
      <c r="E60" s="79" t="s">
        <v>357</v>
      </c>
      <c r="F60" s="79"/>
      <c r="G60" s="120">
        <v>90.72</v>
      </c>
      <c r="H60" s="150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5"/>
      <c r="Y60" s="146"/>
      <c r="Z60" s="120">
        <v>90.72</v>
      </c>
      <c r="AA60" s="140">
        <f t="shared" si="2"/>
        <v>100</v>
      </c>
    </row>
    <row r="61" spans="1:27" ht="16.5" outlineLevel="5" thickBot="1">
      <c r="A61" s="8" t="s">
        <v>199</v>
      </c>
      <c r="B61" s="19">
        <v>951</v>
      </c>
      <c r="C61" s="9" t="s">
        <v>201</v>
      </c>
      <c r="D61" s="9" t="s">
        <v>257</v>
      </c>
      <c r="E61" s="9" t="s">
        <v>5</v>
      </c>
      <c r="F61" s="9"/>
      <c r="G61" s="119">
        <f>G62</f>
        <v>431.262</v>
      </c>
      <c r="H61" s="150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5"/>
      <c r="Y61" s="146"/>
      <c r="Z61" s="119">
        <f>Z62</f>
        <v>336.15</v>
      </c>
      <c r="AA61" s="140">
        <f t="shared" si="2"/>
        <v>77.94565716432238</v>
      </c>
    </row>
    <row r="62" spans="1:27" ht="32.25" outlineLevel="5" thickBot="1">
      <c r="A62" s="95" t="s">
        <v>135</v>
      </c>
      <c r="B62" s="19">
        <v>951</v>
      </c>
      <c r="C62" s="9" t="s">
        <v>201</v>
      </c>
      <c r="D62" s="9" t="s">
        <v>258</v>
      </c>
      <c r="E62" s="9" t="s">
        <v>5</v>
      </c>
      <c r="F62" s="9"/>
      <c r="G62" s="119">
        <f>G63</f>
        <v>431.262</v>
      </c>
      <c r="H62" s="150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5"/>
      <c r="Y62" s="146"/>
      <c r="Z62" s="119">
        <f>Z63</f>
        <v>336.15</v>
      </c>
      <c r="AA62" s="140">
        <f t="shared" si="2"/>
        <v>77.94565716432238</v>
      </c>
    </row>
    <row r="63" spans="1:27" ht="32.25" outlineLevel="5" thickBot="1">
      <c r="A63" s="95" t="s">
        <v>136</v>
      </c>
      <c r="B63" s="19">
        <v>951</v>
      </c>
      <c r="C63" s="9" t="s">
        <v>201</v>
      </c>
      <c r="D63" s="9" t="s">
        <v>259</v>
      </c>
      <c r="E63" s="9" t="s">
        <v>5</v>
      </c>
      <c r="F63" s="9"/>
      <c r="G63" s="119">
        <f>G64</f>
        <v>431.262</v>
      </c>
      <c r="H63" s="150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5"/>
      <c r="Y63" s="146"/>
      <c r="Z63" s="119">
        <f>Z64</f>
        <v>336.15</v>
      </c>
      <c r="AA63" s="140">
        <f t="shared" si="2"/>
        <v>77.94565716432238</v>
      </c>
    </row>
    <row r="64" spans="1:27" ht="32.25" outlineLevel="5" thickBot="1">
      <c r="A64" s="80" t="s">
        <v>200</v>
      </c>
      <c r="B64" s="76">
        <v>951</v>
      </c>
      <c r="C64" s="77" t="s">
        <v>201</v>
      </c>
      <c r="D64" s="77" t="s">
        <v>264</v>
      </c>
      <c r="E64" s="77" t="s">
        <v>5</v>
      </c>
      <c r="F64" s="77"/>
      <c r="G64" s="121">
        <f>G65</f>
        <v>431.262</v>
      </c>
      <c r="H64" s="150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5"/>
      <c r="Y64" s="146"/>
      <c r="Z64" s="121">
        <f>Z65</f>
        <v>336.15</v>
      </c>
      <c r="AA64" s="140">
        <f t="shared" si="2"/>
        <v>77.94565716432238</v>
      </c>
    </row>
    <row r="65" spans="1:27" ht="19.5" customHeight="1" outlineLevel="5" thickBot="1">
      <c r="A65" s="5" t="s">
        <v>100</v>
      </c>
      <c r="B65" s="21">
        <v>951</v>
      </c>
      <c r="C65" s="6" t="s">
        <v>201</v>
      </c>
      <c r="D65" s="6" t="s">
        <v>264</v>
      </c>
      <c r="E65" s="6" t="s">
        <v>95</v>
      </c>
      <c r="F65" s="6"/>
      <c r="G65" s="123">
        <f>G66</f>
        <v>431.262</v>
      </c>
      <c r="H65" s="150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5"/>
      <c r="Y65" s="146"/>
      <c r="Z65" s="123">
        <f>Z66</f>
        <v>336.15</v>
      </c>
      <c r="AA65" s="140">
        <f t="shared" si="2"/>
        <v>77.94565716432238</v>
      </c>
    </row>
    <row r="66" spans="1:27" ht="32.25" outlineLevel="5" thickBot="1">
      <c r="A66" s="74" t="s">
        <v>101</v>
      </c>
      <c r="B66" s="78">
        <v>951</v>
      </c>
      <c r="C66" s="79" t="s">
        <v>201</v>
      </c>
      <c r="D66" s="79" t="s">
        <v>264</v>
      </c>
      <c r="E66" s="79" t="s">
        <v>96</v>
      </c>
      <c r="F66" s="79"/>
      <c r="G66" s="120">
        <v>431.262</v>
      </c>
      <c r="H66" s="150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5"/>
      <c r="Y66" s="146"/>
      <c r="Z66" s="120">
        <v>336.15</v>
      </c>
      <c r="AA66" s="140">
        <f t="shared" si="2"/>
        <v>77.94565716432238</v>
      </c>
    </row>
    <row r="67" spans="1:27" ht="48" outlineLevel="5" thickBot="1">
      <c r="A67" s="8" t="s">
        <v>27</v>
      </c>
      <c r="B67" s="19">
        <v>951</v>
      </c>
      <c r="C67" s="9" t="s">
        <v>8</v>
      </c>
      <c r="D67" s="9" t="s">
        <v>257</v>
      </c>
      <c r="E67" s="9" t="s">
        <v>5</v>
      </c>
      <c r="F67" s="9"/>
      <c r="G67" s="119">
        <f>G68</f>
        <v>5980.9439999999995</v>
      </c>
      <c r="H67" s="50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65"/>
      <c r="Y67" s="54"/>
      <c r="Z67" s="119">
        <f>Z68</f>
        <v>5980.783</v>
      </c>
      <c r="AA67" s="140">
        <f t="shared" si="2"/>
        <v>99.99730811724706</v>
      </c>
    </row>
    <row r="68" spans="1:27" ht="34.5" customHeight="1" outlineLevel="3" thickBot="1">
      <c r="A68" s="95" t="s">
        <v>135</v>
      </c>
      <c r="B68" s="19">
        <v>951</v>
      </c>
      <c r="C68" s="9" t="s">
        <v>8</v>
      </c>
      <c r="D68" s="9" t="s">
        <v>258</v>
      </c>
      <c r="E68" s="9" t="s">
        <v>5</v>
      </c>
      <c r="F68" s="9"/>
      <c r="G68" s="119">
        <f>G69</f>
        <v>5980.9439999999995</v>
      </c>
      <c r="H68" s="31">
        <f aca="true" t="shared" si="10" ref="H68:X70">H69</f>
        <v>3284.2</v>
      </c>
      <c r="I68" s="31">
        <f t="shared" si="10"/>
        <v>3284.2</v>
      </c>
      <c r="J68" s="31">
        <f t="shared" si="10"/>
        <v>3284.2</v>
      </c>
      <c r="K68" s="31">
        <f t="shared" si="10"/>
        <v>3284.2</v>
      </c>
      <c r="L68" s="31">
        <f t="shared" si="10"/>
        <v>3284.2</v>
      </c>
      <c r="M68" s="31">
        <f t="shared" si="10"/>
        <v>3284.2</v>
      </c>
      <c r="N68" s="31">
        <f t="shared" si="10"/>
        <v>3284.2</v>
      </c>
      <c r="O68" s="31">
        <f t="shared" si="10"/>
        <v>3284.2</v>
      </c>
      <c r="P68" s="31">
        <f t="shared" si="10"/>
        <v>3284.2</v>
      </c>
      <c r="Q68" s="31">
        <f t="shared" si="10"/>
        <v>3284.2</v>
      </c>
      <c r="R68" s="31">
        <f t="shared" si="10"/>
        <v>3284.2</v>
      </c>
      <c r="S68" s="31">
        <f t="shared" si="10"/>
        <v>3284.2</v>
      </c>
      <c r="T68" s="31">
        <f t="shared" si="10"/>
        <v>3284.2</v>
      </c>
      <c r="U68" s="31">
        <f t="shared" si="10"/>
        <v>3284.2</v>
      </c>
      <c r="V68" s="31">
        <f t="shared" si="10"/>
        <v>3284.2</v>
      </c>
      <c r="W68" s="31">
        <f t="shared" si="10"/>
        <v>3284.2</v>
      </c>
      <c r="X68" s="59">
        <f t="shared" si="10"/>
        <v>2834.80374</v>
      </c>
      <c r="Y68" s="54">
        <f>X68/G68*100</f>
        <v>47.397262706355384</v>
      </c>
      <c r="Z68" s="119">
        <f>Z69</f>
        <v>5980.783</v>
      </c>
      <c r="AA68" s="140">
        <f t="shared" si="2"/>
        <v>99.99730811724706</v>
      </c>
    </row>
    <row r="69" spans="1:27" ht="32.25" outlineLevel="3" thickBot="1">
      <c r="A69" s="95" t="s">
        <v>136</v>
      </c>
      <c r="B69" s="19">
        <v>951</v>
      </c>
      <c r="C69" s="9" t="s">
        <v>8</v>
      </c>
      <c r="D69" s="9" t="s">
        <v>259</v>
      </c>
      <c r="E69" s="9" t="s">
        <v>5</v>
      </c>
      <c r="F69" s="9"/>
      <c r="G69" s="119">
        <f>G70</f>
        <v>5980.9439999999995</v>
      </c>
      <c r="H69" s="31">
        <f t="shared" si="10"/>
        <v>3284.2</v>
      </c>
      <c r="I69" s="31">
        <f t="shared" si="10"/>
        <v>3284.2</v>
      </c>
      <c r="J69" s="31">
        <f t="shared" si="10"/>
        <v>3284.2</v>
      </c>
      <c r="K69" s="31">
        <f t="shared" si="10"/>
        <v>3284.2</v>
      </c>
      <c r="L69" s="31">
        <f t="shared" si="10"/>
        <v>3284.2</v>
      </c>
      <c r="M69" s="31">
        <f t="shared" si="10"/>
        <v>3284.2</v>
      </c>
      <c r="N69" s="31">
        <f t="shared" si="10"/>
        <v>3284.2</v>
      </c>
      <c r="O69" s="31">
        <f t="shared" si="10"/>
        <v>3284.2</v>
      </c>
      <c r="P69" s="31">
        <f t="shared" si="10"/>
        <v>3284.2</v>
      </c>
      <c r="Q69" s="31">
        <f t="shared" si="10"/>
        <v>3284.2</v>
      </c>
      <c r="R69" s="31">
        <f t="shared" si="10"/>
        <v>3284.2</v>
      </c>
      <c r="S69" s="31">
        <f t="shared" si="10"/>
        <v>3284.2</v>
      </c>
      <c r="T69" s="31">
        <f t="shared" si="10"/>
        <v>3284.2</v>
      </c>
      <c r="U69" s="31">
        <f t="shared" si="10"/>
        <v>3284.2</v>
      </c>
      <c r="V69" s="31">
        <f t="shared" si="10"/>
        <v>3284.2</v>
      </c>
      <c r="W69" s="31">
        <f t="shared" si="10"/>
        <v>3284.2</v>
      </c>
      <c r="X69" s="59">
        <f t="shared" si="10"/>
        <v>2834.80374</v>
      </c>
      <c r="Y69" s="54">
        <f>X69/G69*100</f>
        <v>47.397262706355384</v>
      </c>
      <c r="Z69" s="119">
        <f>Z70</f>
        <v>5980.783</v>
      </c>
      <c r="AA69" s="140">
        <f t="shared" si="2"/>
        <v>99.99730811724706</v>
      </c>
    </row>
    <row r="70" spans="1:27" ht="48" outlineLevel="4" thickBot="1">
      <c r="A70" s="96" t="s">
        <v>203</v>
      </c>
      <c r="B70" s="76">
        <v>951</v>
      </c>
      <c r="C70" s="77" t="s">
        <v>8</v>
      </c>
      <c r="D70" s="77" t="s">
        <v>261</v>
      </c>
      <c r="E70" s="77" t="s">
        <v>5</v>
      </c>
      <c r="F70" s="77"/>
      <c r="G70" s="121">
        <f>G71+G75</f>
        <v>5980.9439999999995</v>
      </c>
      <c r="H70" s="33">
        <f t="shared" si="10"/>
        <v>3284.2</v>
      </c>
      <c r="I70" s="33">
        <f t="shared" si="10"/>
        <v>3284.2</v>
      </c>
      <c r="J70" s="33">
        <f t="shared" si="10"/>
        <v>3284.2</v>
      </c>
      <c r="K70" s="33">
        <f t="shared" si="10"/>
        <v>3284.2</v>
      </c>
      <c r="L70" s="33">
        <f t="shared" si="10"/>
        <v>3284.2</v>
      </c>
      <c r="M70" s="33">
        <f t="shared" si="10"/>
        <v>3284.2</v>
      </c>
      <c r="N70" s="33">
        <f t="shared" si="10"/>
        <v>3284.2</v>
      </c>
      <c r="O70" s="33">
        <f t="shared" si="10"/>
        <v>3284.2</v>
      </c>
      <c r="P70" s="33">
        <f t="shared" si="10"/>
        <v>3284.2</v>
      </c>
      <c r="Q70" s="33">
        <f t="shared" si="10"/>
        <v>3284.2</v>
      </c>
      <c r="R70" s="33">
        <f t="shared" si="10"/>
        <v>3284.2</v>
      </c>
      <c r="S70" s="33">
        <f t="shared" si="10"/>
        <v>3284.2</v>
      </c>
      <c r="T70" s="33">
        <f t="shared" si="10"/>
        <v>3284.2</v>
      </c>
      <c r="U70" s="33">
        <f t="shared" si="10"/>
        <v>3284.2</v>
      </c>
      <c r="V70" s="33">
        <f t="shared" si="10"/>
        <v>3284.2</v>
      </c>
      <c r="W70" s="33">
        <f t="shared" si="10"/>
        <v>3284.2</v>
      </c>
      <c r="X70" s="57">
        <f t="shared" si="10"/>
        <v>2834.80374</v>
      </c>
      <c r="Y70" s="54">
        <f>X70/G70*100</f>
        <v>47.397262706355384</v>
      </c>
      <c r="Z70" s="121">
        <f>Z71+Z75</f>
        <v>5980.783</v>
      </c>
      <c r="AA70" s="140">
        <f t="shared" si="2"/>
        <v>99.99730811724706</v>
      </c>
    </row>
    <row r="71" spans="1:27" ht="32.25" outlineLevel="5" thickBot="1">
      <c r="A71" s="5" t="s">
        <v>94</v>
      </c>
      <c r="B71" s="21">
        <v>951</v>
      </c>
      <c r="C71" s="6" t="s">
        <v>8</v>
      </c>
      <c r="D71" s="6" t="s">
        <v>261</v>
      </c>
      <c r="E71" s="6" t="s">
        <v>91</v>
      </c>
      <c r="F71" s="6"/>
      <c r="G71" s="123">
        <f>G72+G73+G74</f>
        <v>5980.9439999999995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2">
        <v>3284.2</v>
      </c>
      <c r="X71" s="58">
        <v>2834.80374</v>
      </c>
      <c r="Y71" s="54">
        <f>X71/G71*100</f>
        <v>47.397262706355384</v>
      </c>
      <c r="Z71" s="123">
        <f>Z72+Z73+Z74</f>
        <v>5980.783</v>
      </c>
      <c r="AA71" s="140">
        <f t="shared" si="2"/>
        <v>99.99730811724706</v>
      </c>
    </row>
    <row r="72" spans="1:27" ht="19.5" customHeight="1" outlineLevel="5" thickBot="1">
      <c r="A72" s="74" t="s">
        <v>254</v>
      </c>
      <c r="B72" s="78">
        <v>951</v>
      </c>
      <c r="C72" s="79" t="s">
        <v>8</v>
      </c>
      <c r="D72" s="79" t="s">
        <v>261</v>
      </c>
      <c r="E72" s="79" t="s">
        <v>92</v>
      </c>
      <c r="F72" s="79"/>
      <c r="G72" s="120">
        <f>4526.432-15</f>
        <v>4511.432</v>
      </c>
      <c r="H72" s="150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5"/>
      <c r="Y72" s="146"/>
      <c r="Z72" s="120">
        <v>4511.313</v>
      </c>
      <c r="AA72" s="140">
        <f t="shared" si="2"/>
        <v>99.99736225659613</v>
      </c>
    </row>
    <row r="73" spans="1:27" ht="31.5" customHeight="1" outlineLevel="5" thickBot="1">
      <c r="A73" s="74" t="s">
        <v>256</v>
      </c>
      <c r="B73" s="78">
        <v>951</v>
      </c>
      <c r="C73" s="79" t="s">
        <v>8</v>
      </c>
      <c r="D73" s="79" t="s">
        <v>261</v>
      </c>
      <c r="E73" s="79" t="s">
        <v>93</v>
      </c>
      <c r="F73" s="79"/>
      <c r="G73" s="120">
        <v>0</v>
      </c>
      <c r="H73" s="150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5"/>
      <c r="Y73" s="146"/>
      <c r="Z73" s="120">
        <v>0</v>
      </c>
      <c r="AA73" s="140">
        <v>0</v>
      </c>
    </row>
    <row r="74" spans="1:27" ht="48" outlineLevel="5" thickBot="1">
      <c r="A74" s="74" t="s">
        <v>249</v>
      </c>
      <c r="B74" s="78">
        <v>951</v>
      </c>
      <c r="C74" s="79" t="s">
        <v>8</v>
      </c>
      <c r="D74" s="79" t="s">
        <v>261</v>
      </c>
      <c r="E74" s="79" t="s">
        <v>250</v>
      </c>
      <c r="F74" s="79"/>
      <c r="G74" s="120">
        <f>1476.512-7</f>
        <v>1469.512</v>
      </c>
      <c r="H74" s="150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5"/>
      <c r="Y74" s="146"/>
      <c r="Z74" s="120">
        <v>1469.47</v>
      </c>
      <c r="AA74" s="140">
        <f t="shared" si="2"/>
        <v>99.9971419083342</v>
      </c>
    </row>
    <row r="75" spans="1:27" ht="18" customHeight="1" outlineLevel="5" thickBot="1">
      <c r="A75" s="5" t="s">
        <v>100</v>
      </c>
      <c r="B75" s="21">
        <v>951</v>
      </c>
      <c r="C75" s="6" t="s">
        <v>8</v>
      </c>
      <c r="D75" s="6" t="s">
        <v>261</v>
      </c>
      <c r="E75" s="6" t="s">
        <v>95</v>
      </c>
      <c r="F75" s="6"/>
      <c r="G75" s="123">
        <f>G76</f>
        <v>0</v>
      </c>
      <c r="H75" s="150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5"/>
      <c r="Y75" s="146"/>
      <c r="Z75" s="123">
        <f>Z76</f>
        <v>0</v>
      </c>
      <c r="AA75" s="140">
        <v>0</v>
      </c>
    </row>
    <row r="76" spans="1:27" ht="32.25" outlineLevel="5" thickBot="1">
      <c r="A76" s="74" t="s">
        <v>101</v>
      </c>
      <c r="B76" s="78">
        <v>951</v>
      </c>
      <c r="C76" s="79" t="s">
        <v>8</v>
      </c>
      <c r="D76" s="79" t="s">
        <v>261</v>
      </c>
      <c r="E76" s="79" t="s">
        <v>96</v>
      </c>
      <c r="F76" s="79"/>
      <c r="G76" s="120">
        <v>0</v>
      </c>
      <c r="H76" s="150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5"/>
      <c r="Y76" s="146"/>
      <c r="Z76" s="120">
        <v>0</v>
      </c>
      <c r="AA76" s="140">
        <v>0</v>
      </c>
    </row>
    <row r="77" spans="1:27" ht="16.5" outlineLevel="5" thickBot="1">
      <c r="A77" s="8" t="s">
        <v>206</v>
      </c>
      <c r="B77" s="19">
        <v>951</v>
      </c>
      <c r="C77" s="9" t="s">
        <v>208</v>
      </c>
      <c r="D77" s="9" t="s">
        <v>257</v>
      </c>
      <c r="E77" s="9" t="s">
        <v>5</v>
      </c>
      <c r="F77" s="9"/>
      <c r="G77" s="119">
        <f>G78</f>
        <v>0</v>
      </c>
      <c r="H77" s="150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5"/>
      <c r="Y77" s="146"/>
      <c r="Z77" s="119">
        <f>Z78</f>
        <v>0</v>
      </c>
      <c r="AA77" s="140">
        <v>0</v>
      </c>
    </row>
    <row r="78" spans="1:27" ht="32.25" outlineLevel="5" thickBot="1">
      <c r="A78" s="95" t="s">
        <v>135</v>
      </c>
      <c r="B78" s="19">
        <v>951</v>
      </c>
      <c r="C78" s="9" t="s">
        <v>208</v>
      </c>
      <c r="D78" s="9" t="s">
        <v>258</v>
      </c>
      <c r="E78" s="9" t="s">
        <v>5</v>
      </c>
      <c r="F78" s="9"/>
      <c r="G78" s="119">
        <f>G79</f>
        <v>0</v>
      </c>
      <c r="H78" s="150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5"/>
      <c r="Y78" s="146"/>
      <c r="Z78" s="119">
        <f>Z79</f>
        <v>0</v>
      </c>
      <c r="AA78" s="140">
        <v>0</v>
      </c>
    </row>
    <row r="79" spans="1:27" ht="32.25" outlineLevel="5" thickBot="1">
      <c r="A79" s="95" t="s">
        <v>136</v>
      </c>
      <c r="B79" s="19">
        <v>951</v>
      </c>
      <c r="C79" s="9" t="s">
        <v>208</v>
      </c>
      <c r="D79" s="9" t="s">
        <v>259</v>
      </c>
      <c r="E79" s="9" t="s">
        <v>5</v>
      </c>
      <c r="F79" s="9"/>
      <c r="G79" s="119">
        <f>G80</f>
        <v>0</v>
      </c>
      <c r="H79" s="150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5"/>
      <c r="Y79" s="146"/>
      <c r="Z79" s="119">
        <f>Z80</f>
        <v>0</v>
      </c>
      <c r="AA79" s="140">
        <v>0</v>
      </c>
    </row>
    <row r="80" spans="1:27" ht="32.25" outlineLevel="5" thickBot="1">
      <c r="A80" s="80" t="s">
        <v>207</v>
      </c>
      <c r="B80" s="76">
        <v>951</v>
      </c>
      <c r="C80" s="77" t="s">
        <v>208</v>
      </c>
      <c r="D80" s="77" t="s">
        <v>265</v>
      </c>
      <c r="E80" s="77" t="s">
        <v>5</v>
      </c>
      <c r="F80" s="77"/>
      <c r="G80" s="121">
        <f>G81</f>
        <v>0</v>
      </c>
      <c r="H80" s="150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5"/>
      <c r="Y80" s="146"/>
      <c r="Z80" s="121">
        <f>Z81</f>
        <v>0</v>
      </c>
      <c r="AA80" s="140">
        <v>0</v>
      </c>
    </row>
    <row r="81" spans="1:27" ht="16.5" outlineLevel="5" thickBot="1">
      <c r="A81" s="5" t="s">
        <v>239</v>
      </c>
      <c r="B81" s="21">
        <v>951</v>
      </c>
      <c r="C81" s="6" t="s">
        <v>208</v>
      </c>
      <c r="D81" s="6" t="s">
        <v>265</v>
      </c>
      <c r="E81" s="6" t="s">
        <v>241</v>
      </c>
      <c r="F81" s="6"/>
      <c r="G81" s="123">
        <f>G82</f>
        <v>0</v>
      </c>
      <c r="H81" s="150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5"/>
      <c r="Y81" s="146"/>
      <c r="Z81" s="123">
        <f>Z82</f>
        <v>0</v>
      </c>
      <c r="AA81" s="140">
        <v>0</v>
      </c>
    </row>
    <row r="82" spans="1:27" ht="16.5" outlineLevel="5" thickBot="1">
      <c r="A82" s="74" t="s">
        <v>240</v>
      </c>
      <c r="B82" s="78">
        <v>951</v>
      </c>
      <c r="C82" s="79" t="s">
        <v>208</v>
      </c>
      <c r="D82" s="79" t="s">
        <v>265</v>
      </c>
      <c r="E82" s="79" t="s">
        <v>242</v>
      </c>
      <c r="F82" s="79"/>
      <c r="G82" s="120">
        <v>0</v>
      </c>
      <c r="H82" s="150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5"/>
      <c r="Y82" s="146"/>
      <c r="Z82" s="120">
        <v>0</v>
      </c>
      <c r="AA82" s="140">
        <v>0</v>
      </c>
    </row>
    <row r="83" spans="1:27" ht="16.5" outlineLevel="3" thickBot="1">
      <c r="A83" s="8" t="s">
        <v>28</v>
      </c>
      <c r="B83" s="19">
        <v>951</v>
      </c>
      <c r="C83" s="9" t="s">
        <v>9</v>
      </c>
      <c r="D83" s="9" t="s">
        <v>257</v>
      </c>
      <c r="E83" s="9" t="s">
        <v>5</v>
      </c>
      <c r="F83" s="9"/>
      <c r="G83" s="119">
        <f>G84</f>
        <v>200</v>
      </c>
      <c r="H83" s="144">
        <f aca="true" t="shared" si="11" ref="H83:X85">H84</f>
        <v>0</v>
      </c>
      <c r="I83" s="144">
        <f t="shared" si="11"/>
        <v>0</v>
      </c>
      <c r="J83" s="144">
        <f t="shared" si="11"/>
        <v>0</v>
      </c>
      <c r="K83" s="144">
        <f t="shared" si="11"/>
        <v>0</v>
      </c>
      <c r="L83" s="144">
        <f t="shared" si="11"/>
        <v>0</v>
      </c>
      <c r="M83" s="144">
        <f t="shared" si="11"/>
        <v>0</v>
      </c>
      <c r="N83" s="144">
        <f t="shared" si="11"/>
        <v>0</v>
      </c>
      <c r="O83" s="144">
        <f t="shared" si="11"/>
        <v>0</v>
      </c>
      <c r="P83" s="144">
        <f t="shared" si="11"/>
        <v>0</v>
      </c>
      <c r="Q83" s="144">
        <f t="shared" si="11"/>
        <v>0</v>
      </c>
      <c r="R83" s="144">
        <f t="shared" si="11"/>
        <v>0</v>
      </c>
      <c r="S83" s="144">
        <f t="shared" si="11"/>
        <v>0</v>
      </c>
      <c r="T83" s="144">
        <f t="shared" si="11"/>
        <v>0</v>
      </c>
      <c r="U83" s="144">
        <f t="shared" si="11"/>
        <v>0</v>
      </c>
      <c r="V83" s="144">
        <f t="shared" si="11"/>
        <v>0</v>
      </c>
      <c r="W83" s="144">
        <f t="shared" si="11"/>
        <v>0</v>
      </c>
      <c r="X83" s="156">
        <f t="shared" si="11"/>
        <v>0</v>
      </c>
      <c r="Y83" s="146">
        <f aca="true" t="shared" si="12" ref="Y83:Y90">X83/G83*100</f>
        <v>0</v>
      </c>
      <c r="Z83" s="119">
        <f>Z84</f>
        <v>0</v>
      </c>
      <c r="AA83" s="140">
        <f aca="true" t="shared" si="13" ref="AA83:AA142">Z83/G83*100</f>
        <v>0</v>
      </c>
    </row>
    <row r="84" spans="1:27" ht="32.25" outlineLevel="3" thickBot="1">
      <c r="A84" s="95" t="s">
        <v>135</v>
      </c>
      <c r="B84" s="19">
        <v>951</v>
      </c>
      <c r="C84" s="9" t="s">
        <v>9</v>
      </c>
      <c r="D84" s="9" t="s">
        <v>258</v>
      </c>
      <c r="E84" s="9" t="s">
        <v>5</v>
      </c>
      <c r="F84" s="9"/>
      <c r="G84" s="119">
        <f>G85</f>
        <v>200</v>
      </c>
      <c r="H84" s="144">
        <f t="shared" si="11"/>
        <v>0</v>
      </c>
      <c r="I84" s="144">
        <f t="shared" si="11"/>
        <v>0</v>
      </c>
      <c r="J84" s="144">
        <f t="shared" si="11"/>
        <v>0</v>
      </c>
      <c r="K84" s="144">
        <f t="shared" si="11"/>
        <v>0</v>
      </c>
      <c r="L84" s="144">
        <f t="shared" si="11"/>
        <v>0</v>
      </c>
      <c r="M84" s="144">
        <f t="shared" si="11"/>
        <v>0</v>
      </c>
      <c r="N84" s="144">
        <f t="shared" si="11"/>
        <v>0</v>
      </c>
      <c r="O84" s="144">
        <f t="shared" si="11"/>
        <v>0</v>
      </c>
      <c r="P84" s="144">
        <f t="shared" si="11"/>
        <v>0</v>
      </c>
      <c r="Q84" s="144">
        <f t="shared" si="11"/>
        <v>0</v>
      </c>
      <c r="R84" s="144">
        <f t="shared" si="11"/>
        <v>0</v>
      </c>
      <c r="S84" s="144">
        <f t="shared" si="11"/>
        <v>0</v>
      </c>
      <c r="T84" s="144">
        <f t="shared" si="11"/>
        <v>0</v>
      </c>
      <c r="U84" s="144">
        <f t="shared" si="11"/>
        <v>0</v>
      </c>
      <c r="V84" s="144">
        <f t="shared" si="11"/>
        <v>0</v>
      </c>
      <c r="W84" s="144">
        <f t="shared" si="11"/>
        <v>0</v>
      </c>
      <c r="X84" s="156">
        <f t="shared" si="11"/>
        <v>0</v>
      </c>
      <c r="Y84" s="146">
        <f t="shared" si="12"/>
        <v>0</v>
      </c>
      <c r="Z84" s="119">
        <f>Z85</f>
        <v>0</v>
      </c>
      <c r="AA84" s="140">
        <f t="shared" si="13"/>
        <v>0</v>
      </c>
    </row>
    <row r="85" spans="1:27" ht="32.25" outlineLevel="4" thickBot="1">
      <c r="A85" s="95" t="s">
        <v>136</v>
      </c>
      <c r="B85" s="19">
        <v>951</v>
      </c>
      <c r="C85" s="9" t="s">
        <v>9</v>
      </c>
      <c r="D85" s="9" t="s">
        <v>259</v>
      </c>
      <c r="E85" s="9" t="s">
        <v>5</v>
      </c>
      <c r="F85" s="9"/>
      <c r="G85" s="119">
        <f>G86</f>
        <v>200</v>
      </c>
      <c r="H85" s="149">
        <f t="shared" si="11"/>
        <v>0</v>
      </c>
      <c r="I85" s="149">
        <f t="shared" si="11"/>
        <v>0</v>
      </c>
      <c r="J85" s="149">
        <f t="shared" si="11"/>
        <v>0</v>
      </c>
      <c r="K85" s="149">
        <f t="shared" si="11"/>
        <v>0</v>
      </c>
      <c r="L85" s="149">
        <f t="shared" si="11"/>
        <v>0</v>
      </c>
      <c r="M85" s="149">
        <f t="shared" si="11"/>
        <v>0</v>
      </c>
      <c r="N85" s="149">
        <f t="shared" si="11"/>
        <v>0</v>
      </c>
      <c r="O85" s="149">
        <f t="shared" si="11"/>
        <v>0</v>
      </c>
      <c r="P85" s="149">
        <f t="shared" si="11"/>
        <v>0</v>
      </c>
      <c r="Q85" s="149">
        <f t="shared" si="11"/>
        <v>0</v>
      </c>
      <c r="R85" s="149">
        <f t="shared" si="11"/>
        <v>0</v>
      </c>
      <c r="S85" s="149">
        <f t="shared" si="11"/>
        <v>0</v>
      </c>
      <c r="T85" s="149">
        <f t="shared" si="11"/>
        <v>0</v>
      </c>
      <c r="U85" s="149">
        <f t="shared" si="11"/>
        <v>0</v>
      </c>
      <c r="V85" s="149">
        <f t="shared" si="11"/>
        <v>0</v>
      </c>
      <c r="W85" s="149">
        <f t="shared" si="11"/>
        <v>0</v>
      </c>
      <c r="X85" s="158">
        <f t="shared" si="11"/>
        <v>0</v>
      </c>
      <c r="Y85" s="146">
        <f t="shared" si="12"/>
        <v>0</v>
      </c>
      <c r="Z85" s="119">
        <f>Z86</f>
        <v>0</v>
      </c>
      <c r="AA85" s="140">
        <f t="shared" si="13"/>
        <v>0</v>
      </c>
    </row>
    <row r="86" spans="1:27" ht="32.25" outlineLevel="5" thickBot="1">
      <c r="A86" s="80" t="s">
        <v>139</v>
      </c>
      <c r="B86" s="76">
        <v>951</v>
      </c>
      <c r="C86" s="77" t="s">
        <v>9</v>
      </c>
      <c r="D86" s="77" t="s">
        <v>266</v>
      </c>
      <c r="E86" s="77" t="s">
        <v>5</v>
      </c>
      <c r="F86" s="77"/>
      <c r="G86" s="121">
        <f>G87</f>
        <v>200</v>
      </c>
      <c r="H86" s="15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51"/>
      <c r="X86" s="154">
        <v>0</v>
      </c>
      <c r="Y86" s="146">
        <f t="shared" si="12"/>
        <v>0</v>
      </c>
      <c r="Z86" s="121">
        <f>Z87</f>
        <v>0</v>
      </c>
      <c r="AA86" s="140">
        <f t="shared" si="13"/>
        <v>0</v>
      </c>
    </row>
    <row r="87" spans="1:27" ht="15.75" customHeight="1" outlineLevel="3" thickBot="1">
      <c r="A87" s="130" t="s">
        <v>109</v>
      </c>
      <c r="B87" s="159">
        <v>951</v>
      </c>
      <c r="C87" s="131" t="s">
        <v>9</v>
      </c>
      <c r="D87" s="131" t="s">
        <v>266</v>
      </c>
      <c r="E87" s="131" t="s">
        <v>108</v>
      </c>
      <c r="F87" s="131"/>
      <c r="G87" s="132">
        <v>200</v>
      </c>
      <c r="H87" s="160" t="e">
        <f aca="true" t="shared" si="14" ref="H87:X87">H88+H96+H104+H106+H114+H140+H147+H162</f>
        <v>#REF!</v>
      </c>
      <c r="I87" s="160" t="e">
        <f t="shared" si="14"/>
        <v>#REF!</v>
      </c>
      <c r="J87" s="160" t="e">
        <f t="shared" si="14"/>
        <v>#REF!</v>
      </c>
      <c r="K87" s="160" t="e">
        <f t="shared" si="14"/>
        <v>#REF!</v>
      </c>
      <c r="L87" s="160" t="e">
        <f t="shared" si="14"/>
        <v>#REF!</v>
      </c>
      <c r="M87" s="160" t="e">
        <f t="shared" si="14"/>
        <v>#REF!</v>
      </c>
      <c r="N87" s="160" t="e">
        <f t="shared" si="14"/>
        <v>#REF!</v>
      </c>
      <c r="O87" s="160" t="e">
        <f t="shared" si="14"/>
        <v>#REF!</v>
      </c>
      <c r="P87" s="160" t="e">
        <f t="shared" si="14"/>
        <v>#REF!</v>
      </c>
      <c r="Q87" s="160" t="e">
        <f t="shared" si="14"/>
        <v>#REF!</v>
      </c>
      <c r="R87" s="160" t="e">
        <f t="shared" si="14"/>
        <v>#REF!</v>
      </c>
      <c r="S87" s="160" t="e">
        <f t="shared" si="14"/>
        <v>#REF!</v>
      </c>
      <c r="T87" s="160" t="e">
        <f t="shared" si="14"/>
        <v>#REF!</v>
      </c>
      <c r="U87" s="160" t="e">
        <f t="shared" si="14"/>
        <v>#REF!</v>
      </c>
      <c r="V87" s="160" t="e">
        <f t="shared" si="14"/>
        <v>#REF!</v>
      </c>
      <c r="W87" s="160" t="e">
        <f t="shared" si="14"/>
        <v>#REF!</v>
      </c>
      <c r="X87" s="160" t="e">
        <f t="shared" si="14"/>
        <v>#REF!</v>
      </c>
      <c r="Y87" s="161" t="e">
        <f t="shared" si="12"/>
        <v>#REF!</v>
      </c>
      <c r="Z87" s="132">
        <v>0</v>
      </c>
      <c r="AA87" s="140">
        <f t="shared" si="13"/>
        <v>0</v>
      </c>
    </row>
    <row r="88" spans="1:27" ht="16.5" outlineLevel="3" thickBot="1">
      <c r="A88" s="8" t="s">
        <v>29</v>
      </c>
      <c r="B88" s="19">
        <v>951</v>
      </c>
      <c r="C88" s="9" t="s">
        <v>67</v>
      </c>
      <c r="D88" s="9" t="s">
        <v>257</v>
      </c>
      <c r="E88" s="9" t="s">
        <v>5</v>
      </c>
      <c r="F88" s="9"/>
      <c r="G88" s="119">
        <f>G89+G146</f>
        <v>61993.86881999999</v>
      </c>
      <c r="H88" s="147" t="e">
        <f>H89+#REF!</f>
        <v>#REF!</v>
      </c>
      <c r="I88" s="147" t="e">
        <f>I89+#REF!</f>
        <v>#REF!</v>
      </c>
      <c r="J88" s="147" t="e">
        <f>J89+#REF!</f>
        <v>#REF!</v>
      </c>
      <c r="K88" s="147" t="e">
        <f>K89+#REF!</f>
        <v>#REF!</v>
      </c>
      <c r="L88" s="147" t="e">
        <f>L89+#REF!</f>
        <v>#REF!</v>
      </c>
      <c r="M88" s="147" t="e">
        <f>M89+#REF!</f>
        <v>#REF!</v>
      </c>
      <c r="N88" s="147" t="e">
        <f>N89+#REF!</f>
        <v>#REF!</v>
      </c>
      <c r="O88" s="147" t="e">
        <f>O89+#REF!</f>
        <v>#REF!</v>
      </c>
      <c r="P88" s="147" t="e">
        <f>P89+#REF!</f>
        <v>#REF!</v>
      </c>
      <c r="Q88" s="147" t="e">
        <f>Q89+#REF!</f>
        <v>#REF!</v>
      </c>
      <c r="R88" s="147" t="e">
        <f>R89+#REF!</f>
        <v>#REF!</v>
      </c>
      <c r="S88" s="147" t="e">
        <f>S89+#REF!</f>
        <v>#REF!</v>
      </c>
      <c r="T88" s="147" t="e">
        <f>T89+#REF!</f>
        <v>#REF!</v>
      </c>
      <c r="U88" s="147" t="e">
        <f>U89+#REF!</f>
        <v>#REF!</v>
      </c>
      <c r="V88" s="147" t="e">
        <f>V89+#REF!</f>
        <v>#REF!</v>
      </c>
      <c r="W88" s="147" t="e">
        <f>W89+#REF!</f>
        <v>#REF!</v>
      </c>
      <c r="X88" s="147" t="e">
        <f>X89+#REF!</f>
        <v>#REF!</v>
      </c>
      <c r="Y88" s="146" t="e">
        <f t="shared" si="12"/>
        <v>#REF!</v>
      </c>
      <c r="Z88" s="119">
        <f>Z89+Z146</f>
        <v>61423.217</v>
      </c>
      <c r="AA88" s="140">
        <f t="shared" si="13"/>
        <v>99.07950281074265</v>
      </c>
    </row>
    <row r="89" spans="1:27" ht="32.25" outlineLevel="4" thickBot="1">
      <c r="A89" s="95" t="s">
        <v>135</v>
      </c>
      <c r="B89" s="19">
        <v>951</v>
      </c>
      <c r="C89" s="9" t="s">
        <v>67</v>
      </c>
      <c r="D89" s="9" t="s">
        <v>258</v>
      </c>
      <c r="E89" s="9" t="s">
        <v>5</v>
      </c>
      <c r="F89" s="9"/>
      <c r="G89" s="119">
        <f>G90</f>
        <v>49958.46001999999</v>
      </c>
      <c r="H89" s="33">
        <f aca="true" t="shared" si="15" ref="H89:X89">H90</f>
        <v>0</v>
      </c>
      <c r="I89" s="33">
        <f t="shared" si="15"/>
        <v>0</v>
      </c>
      <c r="J89" s="33">
        <f t="shared" si="15"/>
        <v>0</v>
      </c>
      <c r="K89" s="33">
        <f t="shared" si="15"/>
        <v>0</v>
      </c>
      <c r="L89" s="33">
        <f t="shared" si="15"/>
        <v>0</v>
      </c>
      <c r="M89" s="33">
        <f t="shared" si="15"/>
        <v>0</v>
      </c>
      <c r="N89" s="33">
        <f t="shared" si="15"/>
        <v>0</v>
      </c>
      <c r="O89" s="33">
        <f t="shared" si="15"/>
        <v>0</v>
      </c>
      <c r="P89" s="33">
        <f t="shared" si="15"/>
        <v>0</v>
      </c>
      <c r="Q89" s="33">
        <f t="shared" si="15"/>
        <v>0</v>
      </c>
      <c r="R89" s="33">
        <f t="shared" si="15"/>
        <v>0</v>
      </c>
      <c r="S89" s="33">
        <f t="shared" si="15"/>
        <v>0</v>
      </c>
      <c r="T89" s="33">
        <f t="shared" si="15"/>
        <v>0</v>
      </c>
      <c r="U89" s="33">
        <f t="shared" si="15"/>
        <v>0</v>
      </c>
      <c r="V89" s="33">
        <f t="shared" si="15"/>
        <v>0</v>
      </c>
      <c r="W89" s="33">
        <f t="shared" si="15"/>
        <v>0</v>
      </c>
      <c r="X89" s="61">
        <f t="shared" si="15"/>
        <v>950</v>
      </c>
      <c r="Y89" s="54">
        <f t="shared" si="12"/>
        <v>1.9015798317635977</v>
      </c>
      <c r="Z89" s="119">
        <f>Z90</f>
        <v>49168.198</v>
      </c>
      <c r="AA89" s="140">
        <f t="shared" si="13"/>
        <v>98.4181617694308</v>
      </c>
    </row>
    <row r="90" spans="1:27" ht="32.25" outlineLevel="5" thickBot="1">
      <c r="A90" s="95" t="s">
        <v>136</v>
      </c>
      <c r="B90" s="19">
        <v>951</v>
      </c>
      <c r="C90" s="9" t="s">
        <v>67</v>
      </c>
      <c r="D90" s="9" t="s">
        <v>259</v>
      </c>
      <c r="E90" s="9" t="s">
        <v>5</v>
      </c>
      <c r="F90" s="9"/>
      <c r="G90" s="119">
        <f>G91+G98+G110+G106+G126+G133+G140+G121</f>
        <v>49958.46001999999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2"/>
      <c r="X90" s="58">
        <v>950</v>
      </c>
      <c r="Y90" s="54">
        <f t="shared" si="12"/>
        <v>1.9015798317635977</v>
      </c>
      <c r="Z90" s="119">
        <f>Z91+Z98+Z110+Z106+Z126+Z133+Z140+Z121</f>
        <v>49168.198</v>
      </c>
      <c r="AA90" s="140">
        <f t="shared" si="13"/>
        <v>98.4181617694308</v>
      </c>
    </row>
    <row r="91" spans="1:27" ht="18.75" customHeight="1" outlineLevel="5" thickBot="1">
      <c r="A91" s="80" t="s">
        <v>30</v>
      </c>
      <c r="B91" s="76">
        <v>951</v>
      </c>
      <c r="C91" s="77" t="s">
        <v>67</v>
      </c>
      <c r="D91" s="77" t="s">
        <v>267</v>
      </c>
      <c r="E91" s="77" t="s">
        <v>5</v>
      </c>
      <c r="F91" s="77"/>
      <c r="G91" s="121">
        <f>G92+G96</f>
        <v>1737.5</v>
      </c>
      <c r="H91" s="50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65"/>
      <c r="Y91" s="54"/>
      <c r="Z91" s="121">
        <f>Z92+Z96</f>
        <v>1737.499</v>
      </c>
      <c r="AA91" s="140">
        <f t="shared" si="13"/>
        <v>99.99994244604316</v>
      </c>
    </row>
    <row r="92" spans="1:27" ht="32.25" outlineLevel="5" thickBot="1">
      <c r="A92" s="5" t="s">
        <v>94</v>
      </c>
      <c r="B92" s="21">
        <v>951</v>
      </c>
      <c r="C92" s="6" t="s">
        <v>67</v>
      </c>
      <c r="D92" s="6" t="s">
        <v>267</v>
      </c>
      <c r="E92" s="6" t="s">
        <v>91</v>
      </c>
      <c r="F92" s="6"/>
      <c r="G92" s="123">
        <f>G93+G94+G95</f>
        <v>1562.26659</v>
      </c>
      <c r="H92" s="50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65"/>
      <c r="Y92" s="54"/>
      <c r="Z92" s="123">
        <f>Z93+Z94+Z95</f>
        <v>1562.266</v>
      </c>
      <c r="AA92" s="140">
        <f t="shared" si="13"/>
        <v>99.99996223435849</v>
      </c>
    </row>
    <row r="93" spans="1:27" ht="19.5" customHeight="1" outlineLevel="5" thickBot="1">
      <c r="A93" s="74" t="s">
        <v>254</v>
      </c>
      <c r="B93" s="78">
        <v>951</v>
      </c>
      <c r="C93" s="79" t="s">
        <v>67</v>
      </c>
      <c r="D93" s="79" t="s">
        <v>267</v>
      </c>
      <c r="E93" s="79" t="s">
        <v>92</v>
      </c>
      <c r="F93" s="79"/>
      <c r="G93" s="120">
        <v>1202.36827</v>
      </c>
      <c r="H93" s="50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65"/>
      <c r="Y93" s="54"/>
      <c r="Z93" s="120">
        <v>1202.368</v>
      </c>
      <c r="AA93" s="140">
        <f t="shared" si="13"/>
        <v>99.9999775443176</v>
      </c>
    </row>
    <row r="94" spans="1:27" ht="30.75" customHeight="1" outlineLevel="5" thickBot="1">
      <c r="A94" s="74" t="s">
        <v>256</v>
      </c>
      <c r="B94" s="78">
        <v>951</v>
      </c>
      <c r="C94" s="79" t="s">
        <v>67</v>
      </c>
      <c r="D94" s="79" t="s">
        <v>267</v>
      </c>
      <c r="E94" s="79" t="s">
        <v>93</v>
      </c>
      <c r="F94" s="79"/>
      <c r="G94" s="120">
        <v>0</v>
      </c>
      <c r="H94" s="50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65"/>
      <c r="Y94" s="54"/>
      <c r="Z94" s="120">
        <v>0</v>
      </c>
      <c r="AA94" s="140">
        <v>0</v>
      </c>
    </row>
    <row r="95" spans="1:27" ht="48" outlineLevel="5" thickBot="1">
      <c r="A95" s="74" t="s">
        <v>249</v>
      </c>
      <c r="B95" s="78">
        <v>951</v>
      </c>
      <c r="C95" s="79" t="s">
        <v>67</v>
      </c>
      <c r="D95" s="79" t="s">
        <v>267</v>
      </c>
      <c r="E95" s="79" t="s">
        <v>250</v>
      </c>
      <c r="F95" s="79"/>
      <c r="G95" s="120">
        <v>359.89832</v>
      </c>
      <c r="H95" s="50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65"/>
      <c r="Y95" s="54"/>
      <c r="Z95" s="120">
        <v>359.898</v>
      </c>
      <c r="AA95" s="140">
        <f t="shared" si="13"/>
        <v>99.99991108599785</v>
      </c>
    </row>
    <row r="96" spans="1:27" ht="21.75" customHeight="1" outlineLevel="6" thickBot="1">
      <c r="A96" s="5" t="s">
        <v>100</v>
      </c>
      <c r="B96" s="21">
        <v>951</v>
      </c>
      <c r="C96" s="6" t="s">
        <v>67</v>
      </c>
      <c r="D96" s="6" t="s">
        <v>267</v>
      </c>
      <c r="E96" s="6" t="s">
        <v>95</v>
      </c>
      <c r="F96" s="6"/>
      <c r="G96" s="123">
        <f>G97</f>
        <v>175.23341</v>
      </c>
      <c r="H96" s="32">
        <f aca="true" t="shared" si="16" ref="H96:P96">H97</f>
        <v>0</v>
      </c>
      <c r="I96" s="32">
        <f t="shared" si="16"/>
        <v>0</v>
      </c>
      <c r="J96" s="32">
        <f t="shared" si="16"/>
        <v>0</v>
      </c>
      <c r="K96" s="32">
        <f t="shared" si="16"/>
        <v>0</v>
      </c>
      <c r="L96" s="32">
        <f t="shared" si="16"/>
        <v>0</v>
      </c>
      <c r="M96" s="32">
        <f t="shared" si="16"/>
        <v>0</v>
      </c>
      <c r="N96" s="32">
        <f t="shared" si="16"/>
        <v>0</v>
      </c>
      <c r="O96" s="32">
        <f t="shared" si="16"/>
        <v>0</v>
      </c>
      <c r="P96" s="32">
        <f t="shared" si="16"/>
        <v>0</v>
      </c>
      <c r="Q96" s="32">
        <f aca="true" t="shared" si="17" ref="Q96:W96">Q97</f>
        <v>0</v>
      </c>
      <c r="R96" s="32">
        <f t="shared" si="17"/>
        <v>0</v>
      </c>
      <c r="S96" s="32">
        <f t="shared" si="17"/>
        <v>0</v>
      </c>
      <c r="T96" s="32">
        <f t="shared" si="17"/>
        <v>0</v>
      </c>
      <c r="U96" s="32">
        <f t="shared" si="17"/>
        <v>0</v>
      </c>
      <c r="V96" s="32">
        <f t="shared" si="17"/>
        <v>0</v>
      </c>
      <c r="W96" s="32">
        <f t="shared" si="17"/>
        <v>0</v>
      </c>
      <c r="X96" s="60">
        <f>X97</f>
        <v>9539.0701</v>
      </c>
      <c r="Y96" s="54">
        <f>X96/G96*100</f>
        <v>5443.636632991393</v>
      </c>
      <c r="Z96" s="123">
        <f>Z97</f>
        <v>175.233</v>
      </c>
      <c r="AA96" s="140">
        <f t="shared" si="13"/>
        <v>99.99976602635309</v>
      </c>
    </row>
    <row r="97" spans="1:28" ht="32.25" outlineLevel="4" thickBot="1">
      <c r="A97" s="74" t="s">
        <v>101</v>
      </c>
      <c r="B97" s="78">
        <v>951</v>
      </c>
      <c r="C97" s="79" t="s">
        <v>67</v>
      </c>
      <c r="D97" s="79" t="s">
        <v>267</v>
      </c>
      <c r="E97" s="79" t="s">
        <v>96</v>
      </c>
      <c r="F97" s="79"/>
      <c r="G97" s="120">
        <v>175.23341</v>
      </c>
      <c r="H97" s="33">
        <f aca="true" t="shared" si="18" ref="H97:X97">H98</f>
        <v>0</v>
      </c>
      <c r="I97" s="33">
        <f t="shared" si="18"/>
        <v>0</v>
      </c>
      <c r="J97" s="33">
        <f t="shared" si="18"/>
        <v>0</v>
      </c>
      <c r="K97" s="33">
        <f t="shared" si="18"/>
        <v>0</v>
      </c>
      <c r="L97" s="33">
        <f t="shared" si="18"/>
        <v>0</v>
      </c>
      <c r="M97" s="33">
        <f t="shared" si="18"/>
        <v>0</v>
      </c>
      <c r="N97" s="33">
        <f t="shared" si="18"/>
        <v>0</v>
      </c>
      <c r="O97" s="33">
        <f t="shared" si="18"/>
        <v>0</v>
      </c>
      <c r="P97" s="33">
        <f t="shared" si="18"/>
        <v>0</v>
      </c>
      <c r="Q97" s="33">
        <f t="shared" si="18"/>
        <v>0</v>
      </c>
      <c r="R97" s="33">
        <f t="shared" si="18"/>
        <v>0</v>
      </c>
      <c r="S97" s="33">
        <f t="shared" si="18"/>
        <v>0</v>
      </c>
      <c r="T97" s="33">
        <f t="shared" si="18"/>
        <v>0</v>
      </c>
      <c r="U97" s="33">
        <f t="shared" si="18"/>
        <v>0</v>
      </c>
      <c r="V97" s="33">
        <f t="shared" si="18"/>
        <v>0</v>
      </c>
      <c r="W97" s="33">
        <f t="shared" si="18"/>
        <v>0</v>
      </c>
      <c r="X97" s="57">
        <f t="shared" si="18"/>
        <v>9539.0701</v>
      </c>
      <c r="Y97" s="54">
        <f>X97/G97*100</f>
        <v>5443.636632991393</v>
      </c>
      <c r="Z97" s="120">
        <v>175.233</v>
      </c>
      <c r="AA97" s="140">
        <f t="shared" si="13"/>
        <v>99.99976602635309</v>
      </c>
      <c r="AB97" s="246"/>
    </row>
    <row r="98" spans="1:27" ht="48" outlineLevel="5" thickBot="1">
      <c r="A98" s="96" t="s">
        <v>203</v>
      </c>
      <c r="B98" s="76">
        <v>951</v>
      </c>
      <c r="C98" s="77" t="s">
        <v>67</v>
      </c>
      <c r="D98" s="77" t="s">
        <v>261</v>
      </c>
      <c r="E98" s="77" t="s">
        <v>5</v>
      </c>
      <c r="F98" s="77"/>
      <c r="G98" s="121">
        <f>G99+G103+G105</f>
        <v>19405.235239999998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2"/>
      <c r="X98" s="58">
        <v>9539.0701</v>
      </c>
      <c r="Y98" s="54">
        <f>X98/G98*100</f>
        <v>49.157198982762765</v>
      </c>
      <c r="Z98" s="121">
        <f>Z99+Z103+Z105</f>
        <v>19335.786</v>
      </c>
      <c r="AA98" s="140">
        <f t="shared" si="13"/>
        <v>99.64211080597033</v>
      </c>
    </row>
    <row r="99" spans="1:27" ht="32.25" outlineLevel="5" thickBot="1">
      <c r="A99" s="5" t="s">
        <v>94</v>
      </c>
      <c r="B99" s="21">
        <v>951</v>
      </c>
      <c r="C99" s="6" t="s">
        <v>67</v>
      </c>
      <c r="D99" s="6" t="s">
        <v>261</v>
      </c>
      <c r="E99" s="6" t="s">
        <v>91</v>
      </c>
      <c r="F99" s="6"/>
      <c r="G99" s="123">
        <f>G100+G101+G102</f>
        <v>19267.68524</v>
      </c>
      <c r="H99" s="50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65"/>
      <c r="Y99" s="54"/>
      <c r="Z99" s="123">
        <f>Z100+Z101+Z102</f>
        <v>19110.256</v>
      </c>
      <c r="AA99" s="140">
        <f t="shared" si="13"/>
        <v>99.1829364137983</v>
      </c>
    </row>
    <row r="100" spans="1:27" ht="21.75" customHeight="1" outlineLevel="5" thickBot="1">
      <c r="A100" s="74" t="s">
        <v>254</v>
      </c>
      <c r="B100" s="78">
        <v>951</v>
      </c>
      <c r="C100" s="79" t="s">
        <v>67</v>
      </c>
      <c r="D100" s="79" t="s">
        <v>261</v>
      </c>
      <c r="E100" s="79" t="s">
        <v>92</v>
      </c>
      <c r="F100" s="79"/>
      <c r="G100" s="120">
        <v>14537.697549999999</v>
      </c>
      <c r="H100" s="50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65"/>
      <c r="Y100" s="54"/>
      <c r="Z100" s="120">
        <v>14409.54</v>
      </c>
      <c r="AA100" s="140">
        <f t="shared" si="13"/>
        <v>99.11844671716948</v>
      </c>
    </row>
    <row r="101" spans="1:27" ht="35.25" customHeight="1" outlineLevel="5" thickBot="1">
      <c r="A101" s="74" t="s">
        <v>256</v>
      </c>
      <c r="B101" s="78">
        <v>951</v>
      </c>
      <c r="C101" s="79" t="s">
        <v>67</v>
      </c>
      <c r="D101" s="79" t="s">
        <v>261</v>
      </c>
      <c r="E101" s="79" t="s">
        <v>93</v>
      </c>
      <c r="F101" s="79"/>
      <c r="G101" s="120">
        <v>0</v>
      </c>
      <c r="H101" s="150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5"/>
      <c r="Y101" s="146"/>
      <c r="Z101" s="120">
        <v>0</v>
      </c>
      <c r="AA101" s="140">
        <v>0</v>
      </c>
    </row>
    <row r="102" spans="1:27" ht="48" outlineLevel="5" thickBot="1">
      <c r="A102" s="74" t="s">
        <v>249</v>
      </c>
      <c r="B102" s="78">
        <v>951</v>
      </c>
      <c r="C102" s="79" t="s">
        <v>67</v>
      </c>
      <c r="D102" s="79" t="s">
        <v>261</v>
      </c>
      <c r="E102" s="79" t="s">
        <v>250</v>
      </c>
      <c r="F102" s="79"/>
      <c r="G102" s="120">
        <v>4729.98769</v>
      </c>
      <c r="H102" s="150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5"/>
      <c r="Y102" s="146"/>
      <c r="Z102" s="120">
        <v>4700.716</v>
      </c>
      <c r="AA102" s="140">
        <f t="shared" si="13"/>
        <v>99.38114659237095</v>
      </c>
    </row>
    <row r="103" spans="1:27" ht="16.5" customHeight="1" outlineLevel="5" thickBot="1">
      <c r="A103" s="5" t="s">
        <v>100</v>
      </c>
      <c r="B103" s="21">
        <v>951</v>
      </c>
      <c r="C103" s="6" t="s">
        <v>67</v>
      </c>
      <c r="D103" s="6" t="s">
        <v>261</v>
      </c>
      <c r="E103" s="6" t="s">
        <v>95</v>
      </c>
      <c r="F103" s="6"/>
      <c r="G103" s="123">
        <f>G104</f>
        <v>137.55</v>
      </c>
      <c r="H103" s="150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5"/>
      <c r="Y103" s="146"/>
      <c r="Z103" s="123">
        <f>Z104</f>
        <v>122.53</v>
      </c>
      <c r="AA103" s="140">
        <f t="shared" si="13"/>
        <v>89.08033442384587</v>
      </c>
    </row>
    <row r="104" spans="1:27" ht="32.25" outlineLevel="6" thickBot="1">
      <c r="A104" s="74" t="s">
        <v>101</v>
      </c>
      <c r="B104" s="78">
        <v>951</v>
      </c>
      <c r="C104" s="79" t="s">
        <v>67</v>
      </c>
      <c r="D104" s="79" t="s">
        <v>261</v>
      </c>
      <c r="E104" s="79" t="s">
        <v>96</v>
      </c>
      <c r="F104" s="79"/>
      <c r="G104" s="120">
        <f>135.55-1.5+3.5</f>
        <v>137.55</v>
      </c>
      <c r="H104" s="147" t="e">
        <f>#REF!</f>
        <v>#REF!</v>
      </c>
      <c r="I104" s="147" t="e">
        <f>#REF!</f>
        <v>#REF!</v>
      </c>
      <c r="J104" s="147" t="e">
        <f>#REF!</f>
        <v>#REF!</v>
      </c>
      <c r="K104" s="147" t="e">
        <f>#REF!</f>
        <v>#REF!</v>
      </c>
      <c r="L104" s="147" t="e">
        <f>#REF!</f>
        <v>#REF!</v>
      </c>
      <c r="M104" s="147" t="e">
        <f>#REF!</f>
        <v>#REF!</v>
      </c>
      <c r="N104" s="147" t="e">
        <f>#REF!</f>
        <v>#REF!</v>
      </c>
      <c r="O104" s="147" t="e">
        <f>#REF!</f>
        <v>#REF!</v>
      </c>
      <c r="P104" s="147" t="e">
        <f>#REF!</f>
        <v>#REF!</v>
      </c>
      <c r="Q104" s="147" t="e">
        <f>#REF!</f>
        <v>#REF!</v>
      </c>
      <c r="R104" s="147" t="e">
        <f>#REF!</f>
        <v>#REF!</v>
      </c>
      <c r="S104" s="147" t="e">
        <f>#REF!</f>
        <v>#REF!</v>
      </c>
      <c r="T104" s="147" t="e">
        <f>#REF!</f>
        <v>#REF!</v>
      </c>
      <c r="U104" s="147" t="e">
        <f>#REF!</f>
        <v>#REF!</v>
      </c>
      <c r="V104" s="147" t="e">
        <f>#REF!</f>
        <v>#REF!</v>
      </c>
      <c r="W104" s="147" t="e">
        <f>#REF!</f>
        <v>#REF!</v>
      </c>
      <c r="X104" s="157" t="e">
        <f>#REF!</f>
        <v>#REF!</v>
      </c>
      <c r="Y104" s="146" t="e">
        <f>X104/G104*100</f>
        <v>#REF!</v>
      </c>
      <c r="Z104" s="120">
        <v>122.53</v>
      </c>
      <c r="AA104" s="140">
        <f t="shared" si="13"/>
        <v>89.08033442384587</v>
      </c>
    </row>
    <row r="105" spans="1:27" ht="32.25" outlineLevel="6" thickBot="1">
      <c r="A105" s="74" t="s">
        <v>101</v>
      </c>
      <c r="B105" s="78">
        <v>951</v>
      </c>
      <c r="C105" s="79" t="s">
        <v>67</v>
      </c>
      <c r="D105" s="79" t="s">
        <v>266</v>
      </c>
      <c r="E105" s="79" t="s">
        <v>96</v>
      </c>
      <c r="F105" s="79"/>
      <c r="G105" s="120">
        <v>0</v>
      </c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57"/>
      <c r="Y105" s="146"/>
      <c r="Z105" s="120">
        <v>103</v>
      </c>
      <c r="AA105" s="140"/>
    </row>
    <row r="106" spans="1:27" ht="19.5" customHeight="1" outlineLevel="6" thickBot="1">
      <c r="A106" s="80" t="s">
        <v>140</v>
      </c>
      <c r="B106" s="76">
        <v>951</v>
      </c>
      <c r="C106" s="77" t="s">
        <v>67</v>
      </c>
      <c r="D106" s="77" t="s">
        <v>263</v>
      </c>
      <c r="E106" s="77" t="s">
        <v>5</v>
      </c>
      <c r="F106" s="77"/>
      <c r="G106" s="121">
        <f>G107+G108+G109</f>
        <v>421.81278999999995</v>
      </c>
      <c r="H106" s="32" t="e">
        <f>#REF!+H107</f>
        <v>#REF!</v>
      </c>
      <c r="I106" s="32" t="e">
        <f>#REF!+I107</f>
        <v>#REF!</v>
      </c>
      <c r="J106" s="32" t="e">
        <f>#REF!+J107</f>
        <v>#REF!</v>
      </c>
      <c r="K106" s="32" t="e">
        <f>#REF!+K107</f>
        <v>#REF!</v>
      </c>
      <c r="L106" s="32" t="e">
        <f>#REF!+L107</f>
        <v>#REF!</v>
      </c>
      <c r="M106" s="32" t="e">
        <f>#REF!+M107</f>
        <v>#REF!</v>
      </c>
      <c r="N106" s="32" t="e">
        <f>#REF!+N107</f>
        <v>#REF!</v>
      </c>
      <c r="O106" s="32" t="e">
        <f>#REF!+O107</f>
        <v>#REF!</v>
      </c>
      <c r="P106" s="32" t="e">
        <f>#REF!+P107</f>
        <v>#REF!</v>
      </c>
      <c r="Q106" s="32" t="e">
        <f>#REF!+Q107</f>
        <v>#REF!</v>
      </c>
      <c r="R106" s="32" t="e">
        <f>#REF!+R107</f>
        <v>#REF!</v>
      </c>
      <c r="S106" s="32" t="e">
        <f>#REF!+S107</f>
        <v>#REF!</v>
      </c>
      <c r="T106" s="32" t="e">
        <f>#REF!+T107</f>
        <v>#REF!</v>
      </c>
      <c r="U106" s="32" t="e">
        <f>#REF!+U107</f>
        <v>#REF!</v>
      </c>
      <c r="V106" s="32" t="e">
        <f>#REF!+V107</f>
        <v>#REF!</v>
      </c>
      <c r="W106" s="32" t="e">
        <f>#REF!+W107</f>
        <v>#REF!</v>
      </c>
      <c r="X106" s="62" t="e">
        <f>#REF!+X107</f>
        <v>#REF!</v>
      </c>
      <c r="Y106" s="54" t="e">
        <f>X106/G106*100</f>
        <v>#REF!</v>
      </c>
      <c r="Z106" s="121">
        <f>Z107+Z108+Z109</f>
        <v>421.813</v>
      </c>
      <c r="AA106" s="140">
        <f t="shared" si="13"/>
        <v>100.00004978511913</v>
      </c>
    </row>
    <row r="107" spans="1:27" ht="16.5" customHeight="1" outlineLevel="4" thickBot="1">
      <c r="A107" s="130" t="s">
        <v>110</v>
      </c>
      <c r="B107" s="159">
        <v>951</v>
      </c>
      <c r="C107" s="131" t="s">
        <v>67</v>
      </c>
      <c r="D107" s="131" t="s">
        <v>263</v>
      </c>
      <c r="E107" s="131" t="s">
        <v>221</v>
      </c>
      <c r="F107" s="131"/>
      <c r="G107" s="132">
        <f>31.855+9.78993+3.65378+24.82</f>
        <v>70.11871</v>
      </c>
      <c r="H107" s="162">
        <f aca="true" t="shared" si="19" ref="H107:W107">H113</f>
        <v>0</v>
      </c>
      <c r="I107" s="162">
        <f t="shared" si="19"/>
        <v>0</v>
      </c>
      <c r="J107" s="162">
        <f t="shared" si="19"/>
        <v>0</v>
      </c>
      <c r="K107" s="162">
        <f t="shared" si="19"/>
        <v>0</v>
      </c>
      <c r="L107" s="162">
        <f t="shared" si="19"/>
        <v>0</v>
      </c>
      <c r="M107" s="162">
        <f t="shared" si="19"/>
        <v>0</v>
      </c>
      <c r="N107" s="162">
        <f t="shared" si="19"/>
        <v>0</v>
      </c>
      <c r="O107" s="162">
        <f t="shared" si="19"/>
        <v>0</v>
      </c>
      <c r="P107" s="162">
        <f t="shared" si="19"/>
        <v>0</v>
      </c>
      <c r="Q107" s="162">
        <f t="shared" si="19"/>
        <v>0</v>
      </c>
      <c r="R107" s="162">
        <f t="shared" si="19"/>
        <v>0</v>
      </c>
      <c r="S107" s="162">
        <f t="shared" si="19"/>
        <v>0</v>
      </c>
      <c r="T107" s="162">
        <f t="shared" si="19"/>
        <v>0</v>
      </c>
      <c r="U107" s="162">
        <f t="shared" si="19"/>
        <v>0</v>
      </c>
      <c r="V107" s="162">
        <f t="shared" si="19"/>
        <v>0</v>
      </c>
      <c r="W107" s="162">
        <f t="shared" si="19"/>
        <v>0</v>
      </c>
      <c r="X107" s="163">
        <f>X113</f>
        <v>1067.9833</v>
      </c>
      <c r="Y107" s="164">
        <f>X107/G107*100</f>
        <v>1523.1074559129797</v>
      </c>
      <c r="Z107" s="132">
        <v>70.119</v>
      </c>
      <c r="AA107" s="140">
        <f t="shared" si="13"/>
        <v>100.00041358433435</v>
      </c>
    </row>
    <row r="108" spans="1:27" ht="16.5" customHeight="1" outlineLevel="4" thickBot="1">
      <c r="A108" s="130" t="s">
        <v>104</v>
      </c>
      <c r="B108" s="159">
        <v>951</v>
      </c>
      <c r="C108" s="131" t="s">
        <v>67</v>
      </c>
      <c r="D108" s="131" t="s">
        <v>263</v>
      </c>
      <c r="E108" s="131" t="s">
        <v>99</v>
      </c>
      <c r="F108" s="131"/>
      <c r="G108" s="132">
        <v>1</v>
      </c>
      <c r="H108" s="165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7"/>
      <c r="Y108" s="164"/>
      <c r="Z108" s="132">
        <v>1</v>
      </c>
      <c r="AA108" s="140">
        <f t="shared" si="13"/>
        <v>100</v>
      </c>
    </row>
    <row r="109" spans="1:27" ht="16.5" customHeight="1" outlineLevel="4" thickBot="1">
      <c r="A109" s="130" t="s">
        <v>356</v>
      </c>
      <c r="B109" s="159">
        <v>951</v>
      </c>
      <c r="C109" s="131" t="s">
        <v>67</v>
      </c>
      <c r="D109" s="131" t="s">
        <v>263</v>
      </c>
      <c r="E109" s="131" t="s">
        <v>357</v>
      </c>
      <c r="F109" s="131"/>
      <c r="G109" s="132">
        <v>350.69408</v>
      </c>
      <c r="H109" s="165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7"/>
      <c r="Y109" s="164"/>
      <c r="Z109" s="132">
        <v>350.694</v>
      </c>
      <c r="AA109" s="140">
        <f t="shared" si="13"/>
        <v>99.99997718809512</v>
      </c>
    </row>
    <row r="110" spans="1:27" ht="33.75" customHeight="1" outlineLevel="4" thickBot="1">
      <c r="A110" s="80" t="s">
        <v>141</v>
      </c>
      <c r="B110" s="76">
        <v>951</v>
      </c>
      <c r="C110" s="77" t="s">
        <v>67</v>
      </c>
      <c r="D110" s="77" t="s">
        <v>268</v>
      </c>
      <c r="E110" s="77" t="s">
        <v>5</v>
      </c>
      <c r="F110" s="77"/>
      <c r="G110" s="121">
        <f>G111+G115+G117</f>
        <v>25993.505989999998</v>
      </c>
      <c r="H110" s="150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0"/>
      <c r="Y110" s="146"/>
      <c r="Z110" s="121">
        <f>Z111+Z115+Z117</f>
        <v>25292.695000000003</v>
      </c>
      <c r="AA110" s="140">
        <f t="shared" si="13"/>
        <v>97.30389971145253</v>
      </c>
    </row>
    <row r="111" spans="1:27" ht="15.75" customHeight="1" outlineLevel="4" thickBot="1">
      <c r="A111" s="5" t="s">
        <v>112</v>
      </c>
      <c r="B111" s="21">
        <v>951</v>
      </c>
      <c r="C111" s="6" t="s">
        <v>67</v>
      </c>
      <c r="D111" s="6" t="s">
        <v>268</v>
      </c>
      <c r="E111" s="6" t="s">
        <v>111</v>
      </c>
      <c r="F111" s="6"/>
      <c r="G111" s="123">
        <f>G112+G113+G114</f>
        <v>16248.62268</v>
      </c>
      <c r="H111" s="150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0"/>
      <c r="Y111" s="146"/>
      <c r="Z111" s="123">
        <f>Z112+Z113+Z114</f>
        <v>16220.332000000002</v>
      </c>
      <c r="AA111" s="140">
        <f t="shared" si="13"/>
        <v>99.82588875034423</v>
      </c>
    </row>
    <row r="112" spans="1:27" ht="15.75" customHeight="1" outlineLevel="4" thickBot="1">
      <c r="A112" s="74" t="s">
        <v>253</v>
      </c>
      <c r="B112" s="78">
        <v>951</v>
      </c>
      <c r="C112" s="79" t="s">
        <v>67</v>
      </c>
      <c r="D112" s="79" t="s">
        <v>268</v>
      </c>
      <c r="E112" s="79" t="s">
        <v>113</v>
      </c>
      <c r="F112" s="79"/>
      <c r="G112" s="120">
        <v>12324</v>
      </c>
      <c r="H112" s="150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0"/>
      <c r="Y112" s="146"/>
      <c r="Z112" s="120">
        <v>12298.843</v>
      </c>
      <c r="AA112" s="140">
        <f t="shared" si="13"/>
        <v>99.79586984745214</v>
      </c>
    </row>
    <row r="113" spans="1:27" ht="32.25" outlineLevel="5" thickBot="1">
      <c r="A113" s="74" t="s">
        <v>255</v>
      </c>
      <c r="B113" s="78">
        <v>951</v>
      </c>
      <c r="C113" s="79" t="s">
        <v>67</v>
      </c>
      <c r="D113" s="79" t="s">
        <v>268</v>
      </c>
      <c r="E113" s="79" t="s">
        <v>114</v>
      </c>
      <c r="F113" s="79"/>
      <c r="G113" s="120">
        <v>7.423</v>
      </c>
      <c r="H113" s="15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51"/>
      <c r="X113" s="154">
        <v>1067.9833</v>
      </c>
      <c r="Y113" s="146">
        <f>X113/G110*100</f>
        <v>4.108654293925819</v>
      </c>
      <c r="Z113" s="120">
        <v>7.423</v>
      </c>
      <c r="AA113" s="140">
        <f t="shared" si="13"/>
        <v>100</v>
      </c>
    </row>
    <row r="114" spans="1:27" ht="18.75" customHeight="1" outlineLevel="6" thickBot="1">
      <c r="A114" s="74" t="s">
        <v>251</v>
      </c>
      <c r="B114" s="78">
        <v>951</v>
      </c>
      <c r="C114" s="79" t="s">
        <v>67</v>
      </c>
      <c r="D114" s="79" t="s">
        <v>268</v>
      </c>
      <c r="E114" s="79" t="s">
        <v>252</v>
      </c>
      <c r="F114" s="79"/>
      <c r="G114" s="120">
        <v>3917.19968</v>
      </c>
      <c r="H114" s="147" t="e">
        <f aca="true" t="shared" si="20" ref="H114:W114">H115</f>
        <v>#REF!</v>
      </c>
      <c r="I114" s="147" t="e">
        <f t="shared" si="20"/>
        <v>#REF!</v>
      </c>
      <c r="J114" s="147" t="e">
        <f t="shared" si="20"/>
        <v>#REF!</v>
      </c>
      <c r="K114" s="147" t="e">
        <f t="shared" si="20"/>
        <v>#REF!</v>
      </c>
      <c r="L114" s="147" t="e">
        <f t="shared" si="20"/>
        <v>#REF!</v>
      </c>
      <c r="M114" s="147" t="e">
        <f t="shared" si="20"/>
        <v>#REF!</v>
      </c>
      <c r="N114" s="147" t="e">
        <f t="shared" si="20"/>
        <v>#REF!</v>
      </c>
      <c r="O114" s="147" t="e">
        <f t="shared" si="20"/>
        <v>#REF!</v>
      </c>
      <c r="P114" s="147" t="e">
        <f t="shared" si="20"/>
        <v>#REF!</v>
      </c>
      <c r="Q114" s="147" t="e">
        <f t="shared" si="20"/>
        <v>#REF!</v>
      </c>
      <c r="R114" s="147" t="e">
        <f t="shared" si="20"/>
        <v>#REF!</v>
      </c>
      <c r="S114" s="147" t="e">
        <f t="shared" si="20"/>
        <v>#REF!</v>
      </c>
      <c r="T114" s="147" t="e">
        <f t="shared" si="20"/>
        <v>#REF!</v>
      </c>
      <c r="U114" s="147" t="e">
        <f t="shared" si="20"/>
        <v>#REF!</v>
      </c>
      <c r="V114" s="147" t="e">
        <f t="shared" si="20"/>
        <v>#REF!</v>
      </c>
      <c r="W114" s="147" t="e">
        <f t="shared" si="20"/>
        <v>#REF!</v>
      </c>
      <c r="X114" s="157" t="e">
        <f>X115</f>
        <v>#REF!</v>
      </c>
      <c r="Y114" s="146" t="e">
        <f>X114/G111*100</f>
        <v>#REF!</v>
      </c>
      <c r="Z114" s="120">
        <v>3914.066</v>
      </c>
      <c r="AA114" s="140">
        <f t="shared" si="13"/>
        <v>99.92000203573997</v>
      </c>
    </row>
    <row r="115" spans="1:27" ht="18" customHeight="1" outlineLevel="6" thickBot="1">
      <c r="A115" s="5" t="s">
        <v>100</v>
      </c>
      <c r="B115" s="21">
        <v>951</v>
      </c>
      <c r="C115" s="6" t="s">
        <v>67</v>
      </c>
      <c r="D115" s="6" t="s">
        <v>268</v>
      </c>
      <c r="E115" s="6" t="s">
        <v>95</v>
      </c>
      <c r="F115" s="6"/>
      <c r="G115" s="123">
        <f>G116</f>
        <v>9416.899619999998</v>
      </c>
      <c r="H115" s="168" t="e">
        <f>#REF!</f>
        <v>#REF!</v>
      </c>
      <c r="I115" s="168" t="e">
        <f>#REF!</f>
        <v>#REF!</v>
      </c>
      <c r="J115" s="168" t="e">
        <f>#REF!</f>
        <v>#REF!</v>
      </c>
      <c r="K115" s="168" t="e">
        <f>#REF!</f>
        <v>#REF!</v>
      </c>
      <c r="L115" s="168" t="e">
        <f>#REF!</f>
        <v>#REF!</v>
      </c>
      <c r="M115" s="168" t="e">
        <f>#REF!</f>
        <v>#REF!</v>
      </c>
      <c r="N115" s="168" t="e">
        <f>#REF!</f>
        <v>#REF!</v>
      </c>
      <c r="O115" s="168" t="e">
        <f>#REF!</f>
        <v>#REF!</v>
      </c>
      <c r="P115" s="168" t="e">
        <f>#REF!</f>
        <v>#REF!</v>
      </c>
      <c r="Q115" s="168" t="e">
        <f>#REF!</f>
        <v>#REF!</v>
      </c>
      <c r="R115" s="168" t="e">
        <f>#REF!</f>
        <v>#REF!</v>
      </c>
      <c r="S115" s="168" t="e">
        <f>#REF!</f>
        <v>#REF!</v>
      </c>
      <c r="T115" s="168" t="e">
        <f>#REF!</f>
        <v>#REF!</v>
      </c>
      <c r="U115" s="168" t="e">
        <f>#REF!</f>
        <v>#REF!</v>
      </c>
      <c r="V115" s="168" t="e">
        <f>#REF!</f>
        <v>#REF!</v>
      </c>
      <c r="W115" s="168" t="e">
        <f>#REF!</f>
        <v>#REF!</v>
      </c>
      <c r="X115" s="168" t="e">
        <f>#REF!</f>
        <v>#REF!</v>
      </c>
      <c r="Y115" s="146" t="e">
        <f>X115/G112*100</f>
        <v>#REF!</v>
      </c>
      <c r="Z115" s="123">
        <f>Z116</f>
        <v>8752.643</v>
      </c>
      <c r="AA115" s="140">
        <f t="shared" si="13"/>
        <v>92.94612189993803</v>
      </c>
    </row>
    <row r="116" spans="1:27" ht="32.25" outlineLevel="6" thickBot="1">
      <c r="A116" s="74" t="s">
        <v>101</v>
      </c>
      <c r="B116" s="78">
        <v>951</v>
      </c>
      <c r="C116" s="79" t="s">
        <v>67</v>
      </c>
      <c r="D116" s="79" t="s">
        <v>268</v>
      </c>
      <c r="E116" s="79" t="s">
        <v>96</v>
      </c>
      <c r="F116" s="79"/>
      <c r="G116" s="120">
        <v>9416.899619999998</v>
      </c>
      <c r="H116" s="169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55"/>
      <c r="Y116" s="146"/>
      <c r="Z116" s="120">
        <v>8752.643</v>
      </c>
      <c r="AA116" s="140">
        <f t="shared" si="13"/>
        <v>92.94612189993803</v>
      </c>
    </row>
    <row r="117" spans="1:27" ht="16.5" outlineLevel="6" thickBot="1">
      <c r="A117" s="5" t="s">
        <v>102</v>
      </c>
      <c r="B117" s="21">
        <v>951</v>
      </c>
      <c r="C117" s="6" t="s">
        <v>67</v>
      </c>
      <c r="D117" s="6" t="s">
        <v>268</v>
      </c>
      <c r="E117" s="6" t="s">
        <v>97</v>
      </c>
      <c r="F117" s="6"/>
      <c r="G117" s="123">
        <f>G118+G119+G120</f>
        <v>327.98369</v>
      </c>
      <c r="H117" s="169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55"/>
      <c r="Y117" s="146"/>
      <c r="Z117" s="123">
        <f>Z118+Z119+Z120</f>
        <v>319.72</v>
      </c>
      <c r="AA117" s="140">
        <f t="shared" si="13"/>
        <v>97.48045703126274</v>
      </c>
    </row>
    <row r="118" spans="1:27" ht="17.25" customHeight="1" outlineLevel="6" thickBot="1">
      <c r="A118" s="74" t="s">
        <v>103</v>
      </c>
      <c r="B118" s="78">
        <v>951</v>
      </c>
      <c r="C118" s="79" t="s">
        <v>67</v>
      </c>
      <c r="D118" s="79" t="s">
        <v>268</v>
      </c>
      <c r="E118" s="79" t="s">
        <v>98</v>
      </c>
      <c r="F118" s="79"/>
      <c r="G118" s="120">
        <v>299</v>
      </c>
      <c r="H118" s="169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55"/>
      <c r="Y118" s="146"/>
      <c r="Z118" s="120">
        <v>295.398</v>
      </c>
      <c r="AA118" s="140">
        <f t="shared" si="13"/>
        <v>98.79531772575251</v>
      </c>
    </row>
    <row r="119" spans="1:27" ht="16.5" outlineLevel="6" thickBot="1">
      <c r="A119" s="74" t="s">
        <v>104</v>
      </c>
      <c r="B119" s="78">
        <v>951</v>
      </c>
      <c r="C119" s="79" t="s">
        <v>67</v>
      </c>
      <c r="D119" s="79" t="s">
        <v>268</v>
      </c>
      <c r="E119" s="79" t="s">
        <v>99</v>
      </c>
      <c r="F119" s="79"/>
      <c r="G119" s="120">
        <v>17.48369</v>
      </c>
      <c r="H119" s="169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55"/>
      <c r="Y119" s="146"/>
      <c r="Z119" s="120">
        <v>13.316</v>
      </c>
      <c r="AA119" s="140">
        <f t="shared" si="13"/>
        <v>76.16241193935606</v>
      </c>
    </row>
    <row r="120" spans="1:27" ht="16.5" outlineLevel="6" thickBot="1">
      <c r="A120" s="74" t="s">
        <v>356</v>
      </c>
      <c r="B120" s="78">
        <v>951</v>
      </c>
      <c r="C120" s="79" t="s">
        <v>67</v>
      </c>
      <c r="D120" s="79" t="s">
        <v>268</v>
      </c>
      <c r="E120" s="79" t="s">
        <v>99</v>
      </c>
      <c r="F120" s="79"/>
      <c r="G120" s="120">
        <v>11.5</v>
      </c>
      <c r="H120" s="169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55"/>
      <c r="Y120" s="146"/>
      <c r="Z120" s="120">
        <v>11.006</v>
      </c>
      <c r="AA120" s="140">
        <f t="shared" si="13"/>
        <v>95.70434782608696</v>
      </c>
    </row>
    <row r="121" spans="1:27" ht="16.5" outlineLevel="6" thickBot="1">
      <c r="A121" s="80" t="s">
        <v>442</v>
      </c>
      <c r="B121" s="77">
        <v>951</v>
      </c>
      <c r="C121" s="77" t="s">
        <v>67</v>
      </c>
      <c r="D121" s="77" t="s">
        <v>443</v>
      </c>
      <c r="E121" s="77" t="s">
        <v>5</v>
      </c>
      <c r="F121" s="77"/>
      <c r="G121" s="121">
        <f>G122+G124</f>
        <v>20</v>
      </c>
      <c r="H121" s="169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55"/>
      <c r="Y121" s="146"/>
      <c r="Z121" s="121">
        <f>Z122+Z124</f>
        <v>0</v>
      </c>
      <c r="AA121" s="140">
        <f t="shared" si="13"/>
        <v>0</v>
      </c>
    </row>
    <row r="122" spans="1:27" ht="32.25" outlineLevel="6" thickBot="1">
      <c r="A122" s="5" t="s">
        <v>100</v>
      </c>
      <c r="B122" s="6">
        <v>951</v>
      </c>
      <c r="C122" s="6" t="s">
        <v>67</v>
      </c>
      <c r="D122" s="6" t="s">
        <v>443</v>
      </c>
      <c r="E122" s="6" t="s">
        <v>95</v>
      </c>
      <c r="F122" s="6"/>
      <c r="G122" s="123">
        <f>G123</f>
        <v>10</v>
      </c>
      <c r="H122" s="169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55"/>
      <c r="Y122" s="146"/>
      <c r="Z122" s="123">
        <f>Z123</f>
        <v>0</v>
      </c>
      <c r="AA122" s="140">
        <f t="shared" si="13"/>
        <v>0</v>
      </c>
    </row>
    <row r="123" spans="1:27" ht="32.25" outlineLevel="6" thickBot="1">
      <c r="A123" s="74" t="s">
        <v>101</v>
      </c>
      <c r="B123" s="79">
        <v>951</v>
      </c>
      <c r="C123" s="79" t="s">
        <v>67</v>
      </c>
      <c r="D123" s="79" t="s">
        <v>443</v>
      </c>
      <c r="E123" s="79" t="s">
        <v>96</v>
      </c>
      <c r="F123" s="79"/>
      <c r="G123" s="120">
        <v>10</v>
      </c>
      <c r="H123" s="169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55"/>
      <c r="Y123" s="146"/>
      <c r="Z123" s="120">
        <v>0</v>
      </c>
      <c r="AA123" s="140">
        <f t="shared" si="13"/>
        <v>0</v>
      </c>
    </row>
    <row r="124" spans="1:27" ht="16.5" outlineLevel="6" thickBot="1">
      <c r="A124" s="5" t="s">
        <v>102</v>
      </c>
      <c r="B124" s="6">
        <v>951</v>
      </c>
      <c r="C124" s="6" t="s">
        <v>67</v>
      </c>
      <c r="D124" s="6" t="s">
        <v>443</v>
      </c>
      <c r="E124" s="6" t="s">
        <v>97</v>
      </c>
      <c r="F124" s="6"/>
      <c r="G124" s="123">
        <f>G125</f>
        <v>10</v>
      </c>
      <c r="H124" s="169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55"/>
      <c r="Y124" s="146"/>
      <c r="Z124" s="123">
        <f>Z125</f>
        <v>0</v>
      </c>
      <c r="AA124" s="140">
        <f t="shared" si="13"/>
        <v>0</v>
      </c>
    </row>
    <row r="125" spans="1:27" ht="16.5" outlineLevel="6" thickBot="1">
      <c r="A125" s="130" t="s">
        <v>356</v>
      </c>
      <c r="B125" s="79">
        <v>951</v>
      </c>
      <c r="C125" s="79" t="s">
        <v>67</v>
      </c>
      <c r="D125" s="79" t="s">
        <v>443</v>
      </c>
      <c r="E125" s="79" t="s">
        <v>357</v>
      </c>
      <c r="F125" s="79"/>
      <c r="G125" s="120">
        <v>10</v>
      </c>
      <c r="H125" s="169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55"/>
      <c r="Y125" s="146"/>
      <c r="Z125" s="120">
        <v>0</v>
      </c>
      <c r="AA125" s="140">
        <f t="shared" si="13"/>
        <v>0</v>
      </c>
    </row>
    <row r="126" spans="1:27" ht="32.25" outlineLevel="6" thickBot="1">
      <c r="A126" s="97" t="s">
        <v>142</v>
      </c>
      <c r="B126" s="76">
        <v>951</v>
      </c>
      <c r="C126" s="77" t="s">
        <v>67</v>
      </c>
      <c r="D126" s="77" t="s">
        <v>269</v>
      </c>
      <c r="E126" s="77" t="s">
        <v>5</v>
      </c>
      <c r="F126" s="77"/>
      <c r="G126" s="121">
        <f>G127+G131</f>
        <v>1090.057</v>
      </c>
      <c r="H126" s="72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65"/>
      <c r="Y126" s="54"/>
      <c r="Z126" s="121">
        <f>Z127+Z131</f>
        <v>1090.056</v>
      </c>
      <c r="AA126" s="140">
        <f t="shared" si="13"/>
        <v>99.99990826167806</v>
      </c>
    </row>
    <row r="127" spans="1:27" ht="32.25" outlineLevel="6" thickBot="1">
      <c r="A127" s="5" t="s">
        <v>94</v>
      </c>
      <c r="B127" s="21">
        <v>951</v>
      </c>
      <c r="C127" s="6" t="s">
        <v>67</v>
      </c>
      <c r="D127" s="6" t="s">
        <v>269</v>
      </c>
      <c r="E127" s="6" t="s">
        <v>91</v>
      </c>
      <c r="F127" s="6"/>
      <c r="G127" s="123">
        <f>G128+G129+G130</f>
        <v>868.61498</v>
      </c>
      <c r="H127" s="72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65"/>
      <c r="Y127" s="54"/>
      <c r="Z127" s="123">
        <f>Z128+Z129+Z130</f>
        <v>868.615</v>
      </c>
      <c r="AA127" s="140">
        <f t="shared" si="13"/>
        <v>100.00000230251614</v>
      </c>
    </row>
    <row r="128" spans="1:27" ht="19.5" customHeight="1" outlineLevel="6" thickBot="1">
      <c r="A128" s="74" t="s">
        <v>254</v>
      </c>
      <c r="B128" s="78">
        <v>951</v>
      </c>
      <c r="C128" s="79" t="s">
        <v>67</v>
      </c>
      <c r="D128" s="79" t="s">
        <v>269</v>
      </c>
      <c r="E128" s="79" t="s">
        <v>92</v>
      </c>
      <c r="F128" s="79"/>
      <c r="G128" s="120">
        <f>720.555-50.21429</f>
        <v>670.34071</v>
      </c>
      <c r="H128" s="72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65"/>
      <c r="Y128" s="54"/>
      <c r="Z128" s="120">
        <v>670.341</v>
      </c>
      <c r="AA128" s="140">
        <f t="shared" si="13"/>
        <v>100.0000432615826</v>
      </c>
    </row>
    <row r="129" spans="1:27" ht="31.5" customHeight="1" outlineLevel="6" thickBot="1">
      <c r="A129" s="74" t="s">
        <v>256</v>
      </c>
      <c r="B129" s="78">
        <v>951</v>
      </c>
      <c r="C129" s="79" t="s">
        <v>67</v>
      </c>
      <c r="D129" s="79" t="s">
        <v>269</v>
      </c>
      <c r="E129" s="79" t="s">
        <v>93</v>
      </c>
      <c r="F129" s="79"/>
      <c r="G129" s="120">
        <v>0</v>
      </c>
      <c r="H129" s="72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65"/>
      <c r="Y129" s="54"/>
      <c r="Z129" s="120">
        <v>0</v>
      </c>
      <c r="AA129" s="140">
        <v>0</v>
      </c>
    </row>
    <row r="130" spans="1:27" ht="48" outlineLevel="6" thickBot="1">
      <c r="A130" s="74" t="s">
        <v>249</v>
      </c>
      <c r="B130" s="78">
        <v>951</v>
      </c>
      <c r="C130" s="79" t="s">
        <v>67</v>
      </c>
      <c r="D130" s="79" t="s">
        <v>269</v>
      </c>
      <c r="E130" s="79" t="s">
        <v>250</v>
      </c>
      <c r="F130" s="79"/>
      <c r="G130" s="120">
        <f>223.322-25.04773</f>
        <v>198.27427</v>
      </c>
      <c r="H130" s="72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65"/>
      <c r="Y130" s="54"/>
      <c r="Z130" s="120">
        <v>198.274</v>
      </c>
      <c r="AA130" s="140">
        <f t="shared" si="13"/>
        <v>99.99986382499353</v>
      </c>
    </row>
    <row r="131" spans="1:27" ht="15" customHeight="1" outlineLevel="6" thickBot="1">
      <c r="A131" s="5" t="s">
        <v>100</v>
      </c>
      <c r="B131" s="21">
        <v>951</v>
      </c>
      <c r="C131" s="6" t="s">
        <v>67</v>
      </c>
      <c r="D131" s="6" t="s">
        <v>269</v>
      </c>
      <c r="E131" s="6" t="s">
        <v>95</v>
      </c>
      <c r="F131" s="6"/>
      <c r="G131" s="123">
        <f>G132</f>
        <v>221.44202</v>
      </c>
      <c r="H131" s="169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55"/>
      <c r="Y131" s="146"/>
      <c r="Z131" s="123">
        <f>Z132</f>
        <v>221.441</v>
      </c>
      <c r="AA131" s="140">
        <f t="shared" si="13"/>
        <v>99.99953938281452</v>
      </c>
    </row>
    <row r="132" spans="1:27" ht="32.25" outlineLevel="6" thickBot="1">
      <c r="A132" s="74" t="s">
        <v>101</v>
      </c>
      <c r="B132" s="78">
        <v>951</v>
      </c>
      <c r="C132" s="79" t="s">
        <v>67</v>
      </c>
      <c r="D132" s="79" t="s">
        <v>270</v>
      </c>
      <c r="E132" s="79" t="s">
        <v>96</v>
      </c>
      <c r="F132" s="79"/>
      <c r="G132" s="120">
        <f>146.18+75.26202</f>
        <v>221.44202</v>
      </c>
      <c r="H132" s="72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65"/>
      <c r="Y132" s="54"/>
      <c r="Z132" s="120">
        <v>221.441</v>
      </c>
      <c r="AA132" s="140">
        <f t="shared" si="13"/>
        <v>99.99953938281452</v>
      </c>
    </row>
    <row r="133" spans="1:27" ht="32.25" outlineLevel="6" thickBot="1">
      <c r="A133" s="97" t="s">
        <v>143</v>
      </c>
      <c r="B133" s="76">
        <v>951</v>
      </c>
      <c r="C133" s="77" t="s">
        <v>67</v>
      </c>
      <c r="D133" s="77" t="s">
        <v>270</v>
      </c>
      <c r="E133" s="77" t="s">
        <v>5</v>
      </c>
      <c r="F133" s="77"/>
      <c r="G133" s="121">
        <f>G134+G138</f>
        <v>582.2869999999999</v>
      </c>
      <c r="H133" s="72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65"/>
      <c r="Y133" s="54"/>
      <c r="Z133" s="121">
        <f>Z134+Z138</f>
        <v>582.2869999999999</v>
      </c>
      <c r="AA133" s="140">
        <f t="shared" si="13"/>
        <v>100</v>
      </c>
    </row>
    <row r="134" spans="1:27" ht="32.25" outlineLevel="6" thickBot="1">
      <c r="A134" s="5" t="s">
        <v>94</v>
      </c>
      <c r="B134" s="21">
        <v>951</v>
      </c>
      <c r="C134" s="6" t="s">
        <v>67</v>
      </c>
      <c r="D134" s="6" t="s">
        <v>270</v>
      </c>
      <c r="E134" s="6" t="s">
        <v>91</v>
      </c>
      <c r="F134" s="6"/>
      <c r="G134" s="123">
        <f>G135+G136+G137</f>
        <v>560.71309</v>
      </c>
      <c r="H134" s="72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65"/>
      <c r="Y134" s="54"/>
      <c r="Z134" s="123">
        <f>Z135+Z136+Z137</f>
        <v>560.713</v>
      </c>
      <c r="AA134" s="140">
        <f t="shared" si="13"/>
        <v>99.99998394901036</v>
      </c>
    </row>
    <row r="135" spans="1:27" ht="18.75" customHeight="1" outlineLevel="6" thickBot="1">
      <c r="A135" s="74" t="s">
        <v>254</v>
      </c>
      <c r="B135" s="78">
        <v>951</v>
      </c>
      <c r="C135" s="79" t="s">
        <v>67</v>
      </c>
      <c r="D135" s="79" t="s">
        <v>270</v>
      </c>
      <c r="E135" s="79" t="s">
        <v>92</v>
      </c>
      <c r="F135" s="79"/>
      <c r="G135" s="120">
        <v>431.58302</v>
      </c>
      <c r="H135" s="72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65"/>
      <c r="Y135" s="54"/>
      <c r="Z135" s="120">
        <v>431.583</v>
      </c>
      <c r="AA135" s="140">
        <f t="shared" si="13"/>
        <v>99.9999953658974</v>
      </c>
    </row>
    <row r="136" spans="1:27" ht="33" customHeight="1" outlineLevel="6" thickBot="1">
      <c r="A136" s="74" t="s">
        <v>256</v>
      </c>
      <c r="B136" s="78">
        <v>951</v>
      </c>
      <c r="C136" s="79" t="s">
        <v>67</v>
      </c>
      <c r="D136" s="79" t="s">
        <v>270</v>
      </c>
      <c r="E136" s="79" t="s">
        <v>93</v>
      </c>
      <c r="F136" s="79"/>
      <c r="G136" s="120">
        <v>0</v>
      </c>
      <c r="H136" s="72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65"/>
      <c r="Y136" s="54"/>
      <c r="Z136" s="120">
        <v>0</v>
      </c>
      <c r="AA136" s="140">
        <v>0</v>
      </c>
    </row>
    <row r="137" spans="1:27" ht="48" outlineLevel="6" thickBot="1">
      <c r="A137" s="74" t="s">
        <v>249</v>
      </c>
      <c r="B137" s="78">
        <v>951</v>
      </c>
      <c r="C137" s="79" t="s">
        <v>67</v>
      </c>
      <c r="D137" s="79" t="s">
        <v>270</v>
      </c>
      <c r="E137" s="79" t="s">
        <v>250</v>
      </c>
      <c r="F137" s="79"/>
      <c r="G137" s="120">
        <v>129.13007</v>
      </c>
      <c r="H137" s="72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65"/>
      <c r="Y137" s="54"/>
      <c r="Z137" s="120">
        <v>129.13</v>
      </c>
      <c r="AA137" s="140">
        <f t="shared" si="13"/>
        <v>99.99994579109266</v>
      </c>
    </row>
    <row r="138" spans="1:27" ht="18.75" customHeight="1" outlineLevel="6" thickBot="1">
      <c r="A138" s="5" t="s">
        <v>100</v>
      </c>
      <c r="B138" s="21">
        <v>951</v>
      </c>
      <c r="C138" s="6" t="s">
        <v>67</v>
      </c>
      <c r="D138" s="6" t="s">
        <v>270</v>
      </c>
      <c r="E138" s="6" t="s">
        <v>95</v>
      </c>
      <c r="F138" s="6"/>
      <c r="G138" s="123">
        <f>G139</f>
        <v>21.57391</v>
      </c>
      <c r="H138" s="72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65"/>
      <c r="Y138" s="54"/>
      <c r="Z138" s="123">
        <f>Z139</f>
        <v>21.574</v>
      </c>
      <c r="AA138" s="140">
        <f t="shared" si="13"/>
        <v>100.00041717055461</v>
      </c>
    </row>
    <row r="139" spans="1:27" ht="32.25" outlineLevel="6" thickBot="1">
      <c r="A139" s="74" t="s">
        <v>101</v>
      </c>
      <c r="B139" s="78">
        <v>951</v>
      </c>
      <c r="C139" s="79" t="s">
        <v>67</v>
      </c>
      <c r="D139" s="79" t="s">
        <v>270</v>
      </c>
      <c r="E139" s="79" t="s">
        <v>96</v>
      </c>
      <c r="F139" s="79"/>
      <c r="G139" s="120">
        <v>21.57391</v>
      </c>
      <c r="H139" s="72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65"/>
      <c r="Y139" s="54"/>
      <c r="Z139" s="120">
        <v>21.574</v>
      </c>
      <c r="AA139" s="140">
        <f t="shared" si="13"/>
        <v>100.00041717055461</v>
      </c>
    </row>
    <row r="140" spans="1:27" ht="32.25" outlineLevel="6" thickBot="1">
      <c r="A140" s="97" t="s">
        <v>144</v>
      </c>
      <c r="B140" s="76">
        <v>951</v>
      </c>
      <c r="C140" s="77" t="s">
        <v>67</v>
      </c>
      <c r="D140" s="77" t="s">
        <v>271</v>
      </c>
      <c r="E140" s="77" t="s">
        <v>5</v>
      </c>
      <c r="F140" s="77"/>
      <c r="G140" s="121">
        <f>G141+G144</f>
        <v>708.062</v>
      </c>
      <c r="H140" s="32">
        <f aca="true" t="shared" si="21" ref="H140:W140">H141</f>
        <v>0</v>
      </c>
      <c r="I140" s="32">
        <f t="shared" si="21"/>
        <v>0</v>
      </c>
      <c r="J140" s="32">
        <f t="shared" si="21"/>
        <v>0</v>
      </c>
      <c r="K140" s="32">
        <f t="shared" si="21"/>
        <v>0</v>
      </c>
      <c r="L140" s="32">
        <f t="shared" si="21"/>
        <v>0</v>
      </c>
      <c r="M140" s="32">
        <f t="shared" si="21"/>
        <v>0</v>
      </c>
      <c r="N140" s="32">
        <f t="shared" si="21"/>
        <v>0</v>
      </c>
      <c r="O140" s="32">
        <f t="shared" si="21"/>
        <v>0</v>
      </c>
      <c r="P140" s="32">
        <f t="shared" si="21"/>
        <v>0</v>
      </c>
      <c r="Q140" s="32">
        <f t="shared" si="21"/>
        <v>0</v>
      </c>
      <c r="R140" s="32">
        <f t="shared" si="21"/>
        <v>0</v>
      </c>
      <c r="S140" s="32">
        <f t="shared" si="21"/>
        <v>0</v>
      </c>
      <c r="T140" s="32">
        <f t="shared" si="21"/>
        <v>0</v>
      </c>
      <c r="U140" s="32">
        <f t="shared" si="21"/>
        <v>0</v>
      </c>
      <c r="V140" s="32">
        <f t="shared" si="21"/>
        <v>0</v>
      </c>
      <c r="W140" s="32">
        <f t="shared" si="21"/>
        <v>0</v>
      </c>
      <c r="X140" s="60">
        <f>X141</f>
        <v>332.248</v>
      </c>
      <c r="Y140" s="54">
        <f>X140/G135*100</f>
        <v>76.98356622093242</v>
      </c>
      <c r="Z140" s="121">
        <f>Z141+Z144</f>
        <v>708.0619999999999</v>
      </c>
      <c r="AA140" s="140">
        <f t="shared" si="13"/>
        <v>99.99999999999999</v>
      </c>
    </row>
    <row r="141" spans="1:27" ht="32.25" outlineLevel="6" thickBot="1">
      <c r="A141" s="5" t="s">
        <v>94</v>
      </c>
      <c r="B141" s="21">
        <v>951</v>
      </c>
      <c r="C141" s="6" t="s">
        <v>67</v>
      </c>
      <c r="D141" s="6" t="s">
        <v>271</v>
      </c>
      <c r="E141" s="6" t="s">
        <v>91</v>
      </c>
      <c r="F141" s="6"/>
      <c r="G141" s="123">
        <f>G142+G143</f>
        <v>650.97317</v>
      </c>
      <c r="H141" s="27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43"/>
      <c r="X141" s="58">
        <v>332.248</v>
      </c>
      <c r="Y141" s="54" t="e">
        <f>X141/G136*100</f>
        <v>#DIV/0!</v>
      </c>
      <c r="Z141" s="123">
        <f>Z142+Z143</f>
        <v>650.9739999999999</v>
      </c>
      <c r="AA141" s="140">
        <f t="shared" si="13"/>
        <v>100.00012750141454</v>
      </c>
    </row>
    <row r="142" spans="1:27" ht="17.25" customHeight="1" outlineLevel="6" thickBot="1">
      <c r="A142" s="74" t="s">
        <v>254</v>
      </c>
      <c r="B142" s="78">
        <v>951</v>
      </c>
      <c r="C142" s="79" t="s">
        <v>67</v>
      </c>
      <c r="D142" s="79" t="s">
        <v>271</v>
      </c>
      <c r="E142" s="79" t="s">
        <v>92</v>
      </c>
      <c r="F142" s="98"/>
      <c r="G142" s="120">
        <f>518.74305-6.15763-7.89089</f>
        <v>504.69453</v>
      </c>
      <c r="H142" s="72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65"/>
      <c r="Y142" s="54"/>
      <c r="Z142" s="120">
        <v>504.695</v>
      </c>
      <c r="AA142" s="140">
        <f t="shared" si="13"/>
        <v>100.0000931256378</v>
      </c>
    </row>
    <row r="143" spans="1:27" ht="48" outlineLevel="6" thickBot="1">
      <c r="A143" s="74" t="s">
        <v>249</v>
      </c>
      <c r="B143" s="78">
        <v>951</v>
      </c>
      <c r="C143" s="79" t="s">
        <v>67</v>
      </c>
      <c r="D143" s="79" t="s">
        <v>271</v>
      </c>
      <c r="E143" s="79" t="s">
        <v>250</v>
      </c>
      <c r="F143" s="98"/>
      <c r="G143" s="120">
        <f>152.49369-2.84594-3.36911</f>
        <v>146.27863999999997</v>
      </c>
      <c r="H143" s="72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65"/>
      <c r="Y143" s="54"/>
      <c r="Z143" s="120">
        <v>146.279</v>
      </c>
      <c r="AA143" s="140">
        <f aca="true" t="shared" si="22" ref="AA143:AA206">Z143/G143*100</f>
        <v>100.00024610565153</v>
      </c>
    </row>
    <row r="144" spans="1:27" ht="16.5" customHeight="1" outlineLevel="6" thickBot="1">
      <c r="A144" s="5" t="s">
        <v>100</v>
      </c>
      <c r="B144" s="21">
        <v>951</v>
      </c>
      <c r="C144" s="6" t="s">
        <v>67</v>
      </c>
      <c r="D144" s="6" t="s">
        <v>271</v>
      </c>
      <c r="E144" s="6" t="s">
        <v>95</v>
      </c>
      <c r="F144" s="99"/>
      <c r="G144" s="123">
        <f>G145</f>
        <v>57.088829999999994</v>
      </c>
      <c r="H144" s="72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65"/>
      <c r="Y144" s="54"/>
      <c r="Z144" s="123">
        <f>Z145</f>
        <v>57.088</v>
      </c>
      <c r="AA144" s="140">
        <f t="shared" si="22"/>
        <v>99.99854612539792</v>
      </c>
    </row>
    <row r="145" spans="1:27" ht="34.5" customHeight="1" outlineLevel="6" thickBot="1">
      <c r="A145" s="74" t="s">
        <v>101</v>
      </c>
      <c r="B145" s="78">
        <v>951</v>
      </c>
      <c r="C145" s="79" t="s">
        <v>67</v>
      </c>
      <c r="D145" s="79" t="s">
        <v>271</v>
      </c>
      <c r="E145" s="79" t="s">
        <v>96</v>
      </c>
      <c r="F145" s="98"/>
      <c r="G145" s="120">
        <f>36.82526+9.00357+11.26</f>
        <v>57.088829999999994</v>
      </c>
      <c r="H145" s="72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65"/>
      <c r="Y145" s="54"/>
      <c r="Z145" s="120">
        <v>57.088</v>
      </c>
      <c r="AA145" s="140">
        <f t="shared" si="22"/>
        <v>99.99854612539792</v>
      </c>
    </row>
    <row r="146" spans="1:27" ht="16.5" outlineLevel="6" thickBot="1">
      <c r="A146" s="13" t="s">
        <v>145</v>
      </c>
      <c r="B146" s="19">
        <v>951</v>
      </c>
      <c r="C146" s="9" t="s">
        <v>67</v>
      </c>
      <c r="D146" s="9" t="s">
        <v>257</v>
      </c>
      <c r="E146" s="9" t="s">
        <v>5</v>
      </c>
      <c r="F146" s="9"/>
      <c r="G146" s="119">
        <f>G154+G161+G147+G168+G173+G176+G179</f>
        <v>12035.408800000001</v>
      </c>
      <c r="H146" s="169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55"/>
      <c r="Y146" s="146"/>
      <c r="Z146" s="119">
        <f>Z154+Z161+Z147+Z168+Z173+Z176+Z179</f>
        <v>12255.019</v>
      </c>
      <c r="AA146" s="140">
        <f t="shared" si="22"/>
        <v>101.82470079454218</v>
      </c>
    </row>
    <row r="147" spans="1:27" ht="37.5" customHeight="1" outlineLevel="6" thickBot="1">
      <c r="A147" s="97" t="s">
        <v>223</v>
      </c>
      <c r="B147" s="76">
        <v>951</v>
      </c>
      <c r="C147" s="77" t="s">
        <v>67</v>
      </c>
      <c r="D147" s="77" t="s">
        <v>272</v>
      </c>
      <c r="E147" s="77" t="s">
        <v>5</v>
      </c>
      <c r="F147" s="77"/>
      <c r="G147" s="121">
        <f>G148+G151</f>
        <v>30</v>
      </c>
      <c r="H147" s="144">
        <f aca="true" t="shared" si="23" ref="H147:W147">H149</f>
        <v>0</v>
      </c>
      <c r="I147" s="144">
        <f t="shared" si="23"/>
        <v>0</v>
      </c>
      <c r="J147" s="144">
        <f t="shared" si="23"/>
        <v>0</v>
      </c>
      <c r="K147" s="144">
        <f t="shared" si="23"/>
        <v>0</v>
      </c>
      <c r="L147" s="144">
        <f t="shared" si="23"/>
        <v>0</v>
      </c>
      <c r="M147" s="144">
        <f t="shared" si="23"/>
        <v>0</v>
      </c>
      <c r="N147" s="144">
        <f t="shared" si="23"/>
        <v>0</v>
      </c>
      <c r="O147" s="144">
        <f t="shared" si="23"/>
        <v>0</v>
      </c>
      <c r="P147" s="144">
        <f t="shared" si="23"/>
        <v>0</v>
      </c>
      <c r="Q147" s="144">
        <f t="shared" si="23"/>
        <v>0</v>
      </c>
      <c r="R147" s="144">
        <f t="shared" si="23"/>
        <v>0</v>
      </c>
      <c r="S147" s="144">
        <f t="shared" si="23"/>
        <v>0</v>
      </c>
      <c r="T147" s="144">
        <f t="shared" si="23"/>
        <v>0</v>
      </c>
      <c r="U147" s="144">
        <f t="shared" si="23"/>
        <v>0</v>
      </c>
      <c r="V147" s="144">
        <f t="shared" si="23"/>
        <v>0</v>
      </c>
      <c r="W147" s="144">
        <f t="shared" si="23"/>
        <v>0</v>
      </c>
      <c r="X147" s="156">
        <f>X149</f>
        <v>330.176</v>
      </c>
      <c r="Y147" s="146">
        <f>X147/G142*100</f>
        <v>65.42095869356856</v>
      </c>
      <c r="Z147" s="121">
        <f>Z148+Z151</f>
        <v>30</v>
      </c>
      <c r="AA147" s="140">
        <f t="shared" si="22"/>
        <v>100</v>
      </c>
    </row>
    <row r="148" spans="1:27" ht="32.25" outlineLevel="6" thickBot="1">
      <c r="A148" s="5" t="s">
        <v>198</v>
      </c>
      <c r="B148" s="21">
        <v>951</v>
      </c>
      <c r="C148" s="6" t="s">
        <v>67</v>
      </c>
      <c r="D148" s="6" t="s">
        <v>273</v>
      </c>
      <c r="E148" s="6" t="s">
        <v>5</v>
      </c>
      <c r="F148" s="11"/>
      <c r="G148" s="123">
        <f>G149</f>
        <v>0</v>
      </c>
      <c r="H148" s="171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72"/>
      <c r="Y148" s="146"/>
      <c r="Z148" s="123">
        <f>Z149</f>
        <v>0</v>
      </c>
      <c r="AA148" s="140">
        <v>0</v>
      </c>
    </row>
    <row r="149" spans="1:27" ht="20.25" customHeight="1" outlineLevel="6" thickBot="1">
      <c r="A149" s="174" t="s">
        <v>100</v>
      </c>
      <c r="B149" s="175">
        <v>951</v>
      </c>
      <c r="C149" s="176" t="s">
        <v>67</v>
      </c>
      <c r="D149" s="176" t="s">
        <v>273</v>
      </c>
      <c r="E149" s="176" t="s">
        <v>95</v>
      </c>
      <c r="F149" s="177"/>
      <c r="G149" s="178">
        <f>G150</f>
        <v>0</v>
      </c>
      <c r="H149" s="179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80"/>
      <c r="X149" s="181">
        <v>330.176</v>
      </c>
      <c r="Y149" s="182">
        <f>X149/G144*100</f>
        <v>578.3548200234617</v>
      </c>
      <c r="Z149" s="178">
        <f>Z150</f>
        <v>0</v>
      </c>
      <c r="AA149" s="140">
        <v>0</v>
      </c>
    </row>
    <row r="150" spans="1:27" ht="32.25" outlineLevel="6" thickBot="1">
      <c r="A150" s="74" t="s">
        <v>101</v>
      </c>
      <c r="B150" s="78">
        <v>951</v>
      </c>
      <c r="C150" s="79" t="s">
        <v>67</v>
      </c>
      <c r="D150" s="79" t="s">
        <v>273</v>
      </c>
      <c r="E150" s="79" t="s">
        <v>96</v>
      </c>
      <c r="F150" s="11"/>
      <c r="G150" s="120">
        <v>0</v>
      </c>
      <c r="H150" s="169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55"/>
      <c r="Y150" s="146"/>
      <c r="Z150" s="120">
        <v>0</v>
      </c>
      <c r="AA150" s="140">
        <v>0</v>
      </c>
    </row>
    <row r="151" spans="1:27" ht="36" customHeight="1" outlineLevel="6" thickBot="1">
      <c r="A151" s="5" t="s">
        <v>197</v>
      </c>
      <c r="B151" s="21">
        <v>951</v>
      </c>
      <c r="C151" s="6" t="s">
        <v>67</v>
      </c>
      <c r="D151" s="6" t="s">
        <v>274</v>
      </c>
      <c r="E151" s="6" t="s">
        <v>5</v>
      </c>
      <c r="F151" s="11"/>
      <c r="G151" s="123">
        <f>G152</f>
        <v>30</v>
      </c>
      <c r="H151" s="169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55"/>
      <c r="Y151" s="146"/>
      <c r="Z151" s="123">
        <f>Z152</f>
        <v>30</v>
      </c>
      <c r="AA151" s="140">
        <f t="shared" si="22"/>
        <v>100</v>
      </c>
    </row>
    <row r="152" spans="1:27" ht="18.75" customHeight="1" outlineLevel="6" thickBot="1">
      <c r="A152" s="174" t="s">
        <v>100</v>
      </c>
      <c r="B152" s="175">
        <v>951</v>
      </c>
      <c r="C152" s="176" t="s">
        <v>67</v>
      </c>
      <c r="D152" s="176" t="s">
        <v>274</v>
      </c>
      <c r="E152" s="176" t="s">
        <v>95</v>
      </c>
      <c r="F152" s="177"/>
      <c r="G152" s="178">
        <f>G153</f>
        <v>30</v>
      </c>
      <c r="H152" s="183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4"/>
      <c r="Y152" s="182"/>
      <c r="Z152" s="178">
        <f>Z153</f>
        <v>30</v>
      </c>
      <c r="AA152" s="140">
        <f t="shared" si="22"/>
        <v>100</v>
      </c>
    </row>
    <row r="153" spans="1:27" ht="32.25" outlineLevel="6" thickBot="1">
      <c r="A153" s="74" t="s">
        <v>101</v>
      </c>
      <c r="B153" s="78">
        <v>951</v>
      </c>
      <c r="C153" s="79" t="s">
        <v>67</v>
      </c>
      <c r="D153" s="79" t="s">
        <v>274</v>
      </c>
      <c r="E153" s="79" t="s">
        <v>96</v>
      </c>
      <c r="F153" s="11"/>
      <c r="G153" s="120">
        <v>30</v>
      </c>
      <c r="H153" s="169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55"/>
      <c r="Y153" s="146"/>
      <c r="Z153" s="120">
        <v>30</v>
      </c>
      <c r="AA153" s="140">
        <f t="shared" si="22"/>
        <v>100</v>
      </c>
    </row>
    <row r="154" spans="1:27" ht="24" customHeight="1" outlineLevel="6" thickBot="1">
      <c r="A154" s="80" t="s">
        <v>224</v>
      </c>
      <c r="B154" s="76">
        <v>951</v>
      </c>
      <c r="C154" s="77" t="s">
        <v>67</v>
      </c>
      <c r="D154" s="77" t="s">
        <v>275</v>
      </c>
      <c r="E154" s="77" t="s">
        <v>5</v>
      </c>
      <c r="F154" s="77"/>
      <c r="G154" s="121">
        <f>G155+G158</f>
        <v>50</v>
      </c>
      <c r="H154" s="169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55"/>
      <c r="Y154" s="146"/>
      <c r="Z154" s="121">
        <f>Z155+Z158</f>
        <v>50</v>
      </c>
      <c r="AA154" s="140">
        <f t="shared" si="22"/>
        <v>100</v>
      </c>
    </row>
    <row r="155" spans="1:27" ht="32.25" outlineLevel="6" thickBot="1">
      <c r="A155" s="5" t="s">
        <v>146</v>
      </c>
      <c r="B155" s="21">
        <v>951</v>
      </c>
      <c r="C155" s="6" t="s">
        <v>67</v>
      </c>
      <c r="D155" s="6" t="s">
        <v>276</v>
      </c>
      <c r="E155" s="6" t="s">
        <v>5</v>
      </c>
      <c r="F155" s="6"/>
      <c r="G155" s="123">
        <f>G156</f>
        <v>0</v>
      </c>
      <c r="H155" s="169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55"/>
      <c r="Y155" s="146"/>
      <c r="Z155" s="123">
        <f>Z156</f>
        <v>0</v>
      </c>
      <c r="AA155" s="140">
        <v>0</v>
      </c>
    </row>
    <row r="156" spans="1:27" ht="19.5" customHeight="1" outlineLevel="6" thickBot="1">
      <c r="A156" s="174" t="s">
        <v>100</v>
      </c>
      <c r="B156" s="175">
        <v>951</v>
      </c>
      <c r="C156" s="176" t="s">
        <v>67</v>
      </c>
      <c r="D156" s="176" t="s">
        <v>276</v>
      </c>
      <c r="E156" s="176" t="s">
        <v>95</v>
      </c>
      <c r="F156" s="176"/>
      <c r="G156" s="178">
        <f>G157</f>
        <v>0</v>
      </c>
      <c r="H156" s="183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4"/>
      <c r="Y156" s="182"/>
      <c r="Z156" s="178">
        <f>Z157</f>
        <v>0</v>
      </c>
      <c r="AA156" s="140">
        <v>0</v>
      </c>
    </row>
    <row r="157" spans="1:27" ht="33" customHeight="1" outlineLevel="6" thickBot="1">
      <c r="A157" s="74" t="s">
        <v>101</v>
      </c>
      <c r="B157" s="78">
        <v>951</v>
      </c>
      <c r="C157" s="79" t="s">
        <v>67</v>
      </c>
      <c r="D157" s="79" t="s">
        <v>276</v>
      </c>
      <c r="E157" s="79" t="s">
        <v>96</v>
      </c>
      <c r="F157" s="79"/>
      <c r="G157" s="120">
        <v>0</v>
      </c>
      <c r="H157" s="169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55"/>
      <c r="Y157" s="146"/>
      <c r="Z157" s="120">
        <v>0</v>
      </c>
      <c r="AA157" s="140">
        <v>0</v>
      </c>
    </row>
    <row r="158" spans="1:27" ht="32.25" outlineLevel="6" thickBot="1">
      <c r="A158" s="5" t="s">
        <v>147</v>
      </c>
      <c r="B158" s="21">
        <v>951</v>
      </c>
      <c r="C158" s="6" t="s">
        <v>67</v>
      </c>
      <c r="D158" s="6" t="s">
        <v>277</v>
      </c>
      <c r="E158" s="6" t="s">
        <v>5</v>
      </c>
      <c r="F158" s="6"/>
      <c r="G158" s="123">
        <f>G159</f>
        <v>50</v>
      </c>
      <c r="H158" s="169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55"/>
      <c r="Y158" s="146"/>
      <c r="Z158" s="123">
        <f>Z159</f>
        <v>50</v>
      </c>
      <c r="AA158" s="140">
        <f t="shared" si="22"/>
        <v>100</v>
      </c>
    </row>
    <row r="159" spans="1:27" ht="17.25" customHeight="1" outlineLevel="6" thickBot="1">
      <c r="A159" s="174" t="s">
        <v>100</v>
      </c>
      <c r="B159" s="175">
        <v>951</v>
      </c>
      <c r="C159" s="176" t="s">
        <v>67</v>
      </c>
      <c r="D159" s="176" t="s">
        <v>277</v>
      </c>
      <c r="E159" s="176" t="s">
        <v>95</v>
      </c>
      <c r="F159" s="176"/>
      <c r="G159" s="178">
        <f>G160</f>
        <v>50</v>
      </c>
      <c r="H159" s="183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4"/>
      <c r="Y159" s="182"/>
      <c r="Z159" s="178">
        <f>Z160</f>
        <v>50</v>
      </c>
      <c r="AA159" s="140">
        <f t="shared" si="22"/>
        <v>100</v>
      </c>
    </row>
    <row r="160" spans="1:27" ht="32.25" outlineLevel="6" thickBot="1">
      <c r="A160" s="74" t="s">
        <v>101</v>
      </c>
      <c r="B160" s="78">
        <v>951</v>
      </c>
      <c r="C160" s="79" t="s">
        <v>67</v>
      </c>
      <c r="D160" s="79" t="s">
        <v>277</v>
      </c>
      <c r="E160" s="79" t="s">
        <v>96</v>
      </c>
      <c r="F160" s="79"/>
      <c r="G160" s="120">
        <v>50</v>
      </c>
      <c r="H160" s="169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55"/>
      <c r="Y160" s="146"/>
      <c r="Z160" s="120">
        <v>50</v>
      </c>
      <c r="AA160" s="140">
        <f t="shared" si="22"/>
        <v>100</v>
      </c>
    </row>
    <row r="161" spans="1:27" ht="32.25" outlineLevel="6" thickBot="1">
      <c r="A161" s="80" t="s">
        <v>225</v>
      </c>
      <c r="B161" s="76">
        <v>951</v>
      </c>
      <c r="C161" s="77" t="s">
        <v>67</v>
      </c>
      <c r="D161" s="77" t="s">
        <v>278</v>
      </c>
      <c r="E161" s="77" t="s">
        <v>5</v>
      </c>
      <c r="F161" s="77"/>
      <c r="G161" s="121">
        <f>G162+G165</f>
        <v>10</v>
      </c>
      <c r="H161" s="169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55"/>
      <c r="Y161" s="146"/>
      <c r="Z161" s="121">
        <f>Z162+Z165</f>
        <v>9.9</v>
      </c>
      <c r="AA161" s="140">
        <f t="shared" si="22"/>
        <v>99</v>
      </c>
    </row>
    <row r="162" spans="1:27" ht="48" outlineLevel="6" thickBot="1">
      <c r="A162" s="5" t="s">
        <v>148</v>
      </c>
      <c r="B162" s="21">
        <v>951</v>
      </c>
      <c r="C162" s="6" t="s">
        <v>67</v>
      </c>
      <c r="D162" s="6" t="s">
        <v>279</v>
      </c>
      <c r="E162" s="6" t="s">
        <v>5</v>
      </c>
      <c r="F162" s="6"/>
      <c r="G162" s="123">
        <f>G163</f>
        <v>10</v>
      </c>
      <c r="H162" s="147">
        <f aca="true" t="shared" si="24" ref="H162:W162">H163</f>
        <v>0</v>
      </c>
      <c r="I162" s="147">
        <f t="shared" si="24"/>
        <v>0</v>
      </c>
      <c r="J162" s="147">
        <f t="shared" si="24"/>
        <v>0</v>
      </c>
      <c r="K162" s="147">
        <f t="shared" si="24"/>
        <v>0</v>
      </c>
      <c r="L162" s="147">
        <f t="shared" si="24"/>
        <v>0</v>
      </c>
      <c r="M162" s="147">
        <f t="shared" si="24"/>
        <v>0</v>
      </c>
      <c r="N162" s="147">
        <f t="shared" si="24"/>
        <v>0</v>
      </c>
      <c r="O162" s="147">
        <f t="shared" si="24"/>
        <v>0</v>
      </c>
      <c r="P162" s="147">
        <f t="shared" si="24"/>
        <v>0</v>
      </c>
      <c r="Q162" s="147">
        <f t="shared" si="24"/>
        <v>0</v>
      </c>
      <c r="R162" s="147">
        <f t="shared" si="24"/>
        <v>0</v>
      </c>
      <c r="S162" s="147">
        <f t="shared" si="24"/>
        <v>0</v>
      </c>
      <c r="T162" s="147">
        <f t="shared" si="24"/>
        <v>0</v>
      </c>
      <c r="U162" s="147">
        <f t="shared" si="24"/>
        <v>0</v>
      </c>
      <c r="V162" s="147">
        <f t="shared" si="24"/>
        <v>0</v>
      </c>
      <c r="W162" s="147">
        <f t="shared" si="24"/>
        <v>0</v>
      </c>
      <c r="X162" s="157">
        <f>X163</f>
        <v>409.75398</v>
      </c>
      <c r="Y162" s="146" t="e">
        <f>X162/G156*100</f>
        <v>#DIV/0!</v>
      </c>
      <c r="Z162" s="123">
        <f>Z163</f>
        <v>9.9</v>
      </c>
      <c r="AA162" s="140">
        <f t="shared" si="22"/>
        <v>99</v>
      </c>
    </row>
    <row r="163" spans="1:27" ht="19.5" customHeight="1" outlineLevel="6" thickBot="1">
      <c r="A163" s="174" t="s">
        <v>100</v>
      </c>
      <c r="B163" s="175">
        <v>951</v>
      </c>
      <c r="C163" s="176" t="s">
        <v>67</v>
      </c>
      <c r="D163" s="176" t="s">
        <v>279</v>
      </c>
      <c r="E163" s="176" t="s">
        <v>95</v>
      </c>
      <c r="F163" s="176"/>
      <c r="G163" s="178">
        <f>G164</f>
        <v>10</v>
      </c>
      <c r="H163" s="179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80"/>
      <c r="X163" s="181">
        <v>409.75398</v>
      </c>
      <c r="Y163" s="182" t="e">
        <f>X163/G157*100</f>
        <v>#DIV/0!</v>
      </c>
      <c r="Z163" s="178">
        <f>Z164</f>
        <v>9.9</v>
      </c>
      <c r="AA163" s="140">
        <f t="shared" si="22"/>
        <v>99</v>
      </c>
    </row>
    <row r="164" spans="1:27" ht="32.25" outlineLevel="6" thickBot="1">
      <c r="A164" s="74" t="s">
        <v>101</v>
      </c>
      <c r="B164" s="78">
        <v>951</v>
      </c>
      <c r="C164" s="79" t="s">
        <v>67</v>
      </c>
      <c r="D164" s="79" t="s">
        <v>279</v>
      </c>
      <c r="E164" s="79" t="s">
        <v>96</v>
      </c>
      <c r="F164" s="79"/>
      <c r="G164" s="120">
        <v>10</v>
      </c>
      <c r="H164" s="169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55"/>
      <c r="Y164" s="146"/>
      <c r="Z164" s="120">
        <v>9.9</v>
      </c>
      <c r="AA164" s="140">
        <f t="shared" si="22"/>
        <v>99</v>
      </c>
    </row>
    <row r="165" spans="1:27" ht="48" outlineLevel="6" thickBot="1">
      <c r="A165" s="5" t="s">
        <v>358</v>
      </c>
      <c r="B165" s="21">
        <v>951</v>
      </c>
      <c r="C165" s="6" t="s">
        <v>67</v>
      </c>
      <c r="D165" s="6" t="s">
        <v>359</v>
      </c>
      <c r="E165" s="6" t="s">
        <v>5</v>
      </c>
      <c r="F165" s="6"/>
      <c r="G165" s="123">
        <f>G166</f>
        <v>0</v>
      </c>
      <c r="H165" s="169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55"/>
      <c r="Y165" s="146"/>
      <c r="Z165" s="123">
        <f>Z166</f>
        <v>0</v>
      </c>
      <c r="AA165" s="140">
        <v>0</v>
      </c>
    </row>
    <row r="166" spans="1:27" ht="21" customHeight="1" outlineLevel="6" thickBot="1">
      <c r="A166" s="174" t="s">
        <v>100</v>
      </c>
      <c r="B166" s="175">
        <v>951</v>
      </c>
      <c r="C166" s="176" t="s">
        <v>67</v>
      </c>
      <c r="D166" s="176" t="s">
        <v>359</v>
      </c>
      <c r="E166" s="176" t="s">
        <v>95</v>
      </c>
      <c r="F166" s="176"/>
      <c r="G166" s="178">
        <f>G167</f>
        <v>0</v>
      </c>
      <c r="H166" s="183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4"/>
      <c r="Y166" s="182"/>
      <c r="Z166" s="178">
        <f>Z167</f>
        <v>0</v>
      </c>
      <c r="AA166" s="140">
        <v>0</v>
      </c>
    </row>
    <row r="167" spans="1:27" ht="32.25" outlineLevel="6" thickBot="1">
      <c r="A167" s="74" t="s">
        <v>101</v>
      </c>
      <c r="B167" s="78">
        <v>951</v>
      </c>
      <c r="C167" s="79" t="s">
        <v>67</v>
      </c>
      <c r="D167" s="79" t="s">
        <v>359</v>
      </c>
      <c r="E167" s="79" t="s">
        <v>96</v>
      </c>
      <c r="F167" s="79"/>
      <c r="G167" s="120">
        <v>0</v>
      </c>
      <c r="H167" s="169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55"/>
      <c r="Y167" s="146"/>
      <c r="Z167" s="120">
        <v>0</v>
      </c>
      <c r="AA167" s="140">
        <v>0</v>
      </c>
    </row>
    <row r="168" spans="1:27" ht="48" outlineLevel="6" thickBot="1">
      <c r="A168" s="80" t="s">
        <v>350</v>
      </c>
      <c r="B168" s="76">
        <v>951</v>
      </c>
      <c r="C168" s="77" t="s">
        <v>67</v>
      </c>
      <c r="D168" s="77" t="s">
        <v>346</v>
      </c>
      <c r="E168" s="77" t="s">
        <v>5</v>
      </c>
      <c r="F168" s="77"/>
      <c r="G168" s="121">
        <f>G169+G171</f>
        <v>11548.399000000001</v>
      </c>
      <c r="H168" s="72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65"/>
      <c r="Y168" s="54"/>
      <c r="Z168" s="121">
        <f>Z169+Z171</f>
        <v>11772.038</v>
      </c>
      <c r="AA168" s="140">
        <f t="shared" si="22"/>
        <v>101.93653683077628</v>
      </c>
    </row>
    <row r="169" spans="1:27" ht="16.5" outlineLevel="6" thickBot="1">
      <c r="A169" s="5" t="s">
        <v>120</v>
      </c>
      <c r="B169" s="21">
        <v>951</v>
      </c>
      <c r="C169" s="6" t="s">
        <v>67</v>
      </c>
      <c r="D169" s="6" t="s">
        <v>367</v>
      </c>
      <c r="E169" s="6" t="s">
        <v>119</v>
      </c>
      <c r="F169" s="6"/>
      <c r="G169" s="123">
        <f>G170</f>
        <v>4042</v>
      </c>
      <c r="H169" s="72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65"/>
      <c r="Y169" s="54"/>
      <c r="Z169" s="123">
        <f>Z170</f>
        <v>4265.639</v>
      </c>
      <c r="AA169" s="140">
        <f t="shared" si="22"/>
        <v>105.53287976249382</v>
      </c>
    </row>
    <row r="170" spans="1:27" ht="48" outlineLevel="6" thickBot="1">
      <c r="A170" s="85" t="s">
        <v>205</v>
      </c>
      <c r="B170" s="78">
        <v>951</v>
      </c>
      <c r="C170" s="79" t="s">
        <v>67</v>
      </c>
      <c r="D170" s="79" t="s">
        <v>367</v>
      </c>
      <c r="E170" s="79" t="s">
        <v>89</v>
      </c>
      <c r="F170" s="79"/>
      <c r="G170" s="120">
        <v>4042</v>
      </c>
      <c r="H170" s="72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65"/>
      <c r="Y170" s="54"/>
      <c r="Z170" s="120">
        <v>4265.639</v>
      </c>
      <c r="AA170" s="140">
        <f t="shared" si="22"/>
        <v>105.53287976249382</v>
      </c>
    </row>
    <row r="171" spans="1:27" ht="16.5" outlineLevel="6" thickBot="1">
      <c r="A171" s="5" t="s">
        <v>120</v>
      </c>
      <c r="B171" s="21">
        <v>951</v>
      </c>
      <c r="C171" s="6" t="s">
        <v>67</v>
      </c>
      <c r="D171" s="6" t="s">
        <v>349</v>
      </c>
      <c r="E171" s="6" t="s">
        <v>119</v>
      </c>
      <c r="F171" s="6"/>
      <c r="G171" s="123">
        <f>G172</f>
        <v>7506.399</v>
      </c>
      <c r="H171" s="38">
        <f aca="true" t="shared" si="25" ref="H171:X171">H172</f>
        <v>0</v>
      </c>
      <c r="I171" s="38">
        <f t="shared" si="25"/>
        <v>0</v>
      </c>
      <c r="J171" s="38">
        <f t="shared" si="25"/>
        <v>0</v>
      </c>
      <c r="K171" s="38">
        <f t="shared" si="25"/>
        <v>0</v>
      </c>
      <c r="L171" s="38">
        <f t="shared" si="25"/>
        <v>0</v>
      </c>
      <c r="M171" s="38">
        <f t="shared" si="25"/>
        <v>0</v>
      </c>
      <c r="N171" s="38">
        <f t="shared" si="25"/>
        <v>0</v>
      </c>
      <c r="O171" s="38">
        <f t="shared" si="25"/>
        <v>0</v>
      </c>
      <c r="P171" s="38">
        <f t="shared" si="25"/>
        <v>0</v>
      </c>
      <c r="Q171" s="38">
        <f t="shared" si="25"/>
        <v>0</v>
      </c>
      <c r="R171" s="38">
        <f t="shared" si="25"/>
        <v>0</v>
      </c>
      <c r="S171" s="38">
        <f t="shared" si="25"/>
        <v>0</v>
      </c>
      <c r="T171" s="38">
        <f t="shared" si="25"/>
        <v>0</v>
      </c>
      <c r="U171" s="38">
        <f t="shared" si="25"/>
        <v>0</v>
      </c>
      <c r="V171" s="38">
        <f t="shared" si="25"/>
        <v>0</v>
      </c>
      <c r="W171" s="38">
        <f t="shared" si="25"/>
        <v>0</v>
      </c>
      <c r="X171" s="63">
        <f t="shared" si="25"/>
        <v>1027.32</v>
      </c>
      <c r="Y171" s="54">
        <f>X171/G162*100</f>
        <v>10273.2</v>
      </c>
      <c r="Z171" s="123">
        <f>Z172</f>
        <v>7506.399</v>
      </c>
      <c r="AA171" s="140">
        <f t="shared" si="22"/>
        <v>100</v>
      </c>
    </row>
    <row r="172" spans="1:27" ht="48" outlineLevel="6" thickBot="1">
      <c r="A172" s="85" t="s">
        <v>205</v>
      </c>
      <c r="B172" s="78">
        <v>951</v>
      </c>
      <c r="C172" s="79" t="s">
        <v>67</v>
      </c>
      <c r="D172" s="79" t="s">
        <v>349</v>
      </c>
      <c r="E172" s="79" t="s">
        <v>89</v>
      </c>
      <c r="F172" s="79"/>
      <c r="G172" s="120">
        <v>7506.399</v>
      </c>
      <c r="H172" s="147">
        <f aca="true" t="shared" si="26" ref="H172:X172">H184</f>
        <v>0</v>
      </c>
      <c r="I172" s="147">
        <f t="shared" si="26"/>
        <v>0</v>
      </c>
      <c r="J172" s="147">
        <f t="shared" si="26"/>
        <v>0</v>
      </c>
      <c r="K172" s="147">
        <f t="shared" si="26"/>
        <v>0</v>
      </c>
      <c r="L172" s="147">
        <f t="shared" si="26"/>
        <v>0</v>
      </c>
      <c r="M172" s="147">
        <f t="shared" si="26"/>
        <v>0</v>
      </c>
      <c r="N172" s="147">
        <f t="shared" si="26"/>
        <v>0</v>
      </c>
      <c r="O172" s="147">
        <f t="shared" si="26"/>
        <v>0</v>
      </c>
      <c r="P172" s="147">
        <f t="shared" si="26"/>
        <v>0</v>
      </c>
      <c r="Q172" s="147">
        <f t="shared" si="26"/>
        <v>0</v>
      </c>
      <c r="R172" s="147">
        <f t="shared" si="26"/>
        <v>0</v>
      </c>
      <c r="S172" s="147">
        <f t="shared" si="26"/>
        <v>0</v>
      </c>
      <c r="T172" s="147">
        <f t="shared" si="26"/>
        <v>0</v>
      </c>
      <c r="U172" s="147">
        <f t="shared" si="26"/>
        <v>0</v>
      </c>
      <c r="V172" s="147">
        <f t="shared" si="26"/>
        <v>0</v>
      </c>
      <c r="W172" s="147">
        <f t="shared" si="26"/>
        <v>0</v>
      </c>
      <c r="X172" s="157">
        <f t="shared" si="26"/>
        <v>1027.32</v>
      </c>
      <c r="Y172" s="146">
        <f>X172/G163*100</f>
        <v>10273.2</v>
      </c>
      <c r="Z172" s="120">
        <v>7506.399</v>
      </c>
      <c r="AA172" s="140">
        <f t="shared" si="22"/>
        <v>100</v>
      </c>
    </row>
    <row r="173" spans="1:27" ht="32.25" outlineLevel="6" thickBot="1">
      <c r="A173" s="80" t="s">
        <v>434</v>
      </c>
      <c r="B173" s="76">
        <v>951</v>
      </c>
      <c r="C173" s="77" t="s">
        <v>67</v>
      </c>
      <c r="D173" s="77" t="s">
        <v>362</v>
      </c>
      <c r="E173" s="77" t="s">
        <v>5</v>
      </c>
      <c r="F173" s="77"/>
      <c r="G173" s="121">
        <f>G174</f>
        <v>19.9658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0"/>
      <c r="Y173" s="54"/>
      <c r="Z173" s="121">
        <f>Z174</f>
        <v>19.966</v>
      </c>
      <c r="AA173" s="140">
        <f t="shared" si="22"/>
        <v>100.00100171292911</v>
      </c>
    </row>
    <row r="174" spans="1:27" ht="21" customHeight="1" outlineLevel="6" thickBot="1">
      <c r="A174" s="5" t="s">
        <v>100</v>
      </c>
      <c r="B174" s="21">
        <v>951</v>
      </c>
      <c r="C174" s="6" t="s">
        <v>67</v>
      </c>
      <c r="D174" s="6" t="s">
        <v>363</v>
      </c>
      <c r="E174" s="6" t="s">
        <v>95</v>
      </c>
      <c r="F174" s="6"/>
      <c r="G174" s="123">
        <f>G175</f>
        <v>19.9658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0"/>
      <c r="Y174" s="54"/>
      <c r="Z174" s="123">
        <f>Z175</f>
        <v>19.966</v>
      </c>
      <c r="AA174" s="140">
        <f t="shared" si="22"/>
        <v>100.00100171292911</v>
      </c>
    </row>
    <row r="175" spans="1:27" ht="32.25" outlineLevel="6" thickBot="1">
      <c r="A175" s="85" t="s">
        <v>101</v>
      </c>
      <c r="B175" s="78">
        <v>951</v>
      </c>
      <c r="C175" s="79" t="s">
        <v>67</v>
      </c>
      <c r="D175" s="79" t="s">
        <v>363</v>
      </c>
      <c r="E175" s="79" t="s">
        <v>96</v>
      </c>
      <c r="F175" s="79"/>
      <c r="G175" s="120">
        <v>19.9658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0"/>
      <c r="Y175" s="54"/>
      <c r="Z175" s="120">
        <v>19.966</v>
      </c>
      <c r="AA175" s="140">
        <f t="shared" si="22"/>
        <v>100.00100171292911</v>
      </c>
    </row>
    <row r="176" spans="1:27" ht="32.25" outlineLevel="6" thickBot="1">
      <c r="A176" s="80" t="s">
        <v>435</v>
      </c>
      <c r="B176" s="76">
        <v>951</v>
      </c>
      <c r="C176" s="77" t="s">
        <v>67</v>
      </c>
      <c r="D176" s="77" t="s">
        <v>386</v>
      </c>
      <c r="E176" s="77" t="s">
        <v>5</v>
      </c>
      <c r="F176" s="77"/>
      <c r="G176" s="121">
        <f>G177</f>
        <v>10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0"/>
      <c r="Y176" s="54"/>
      <c r="Z176" s="121">
        <f>Z177</f>
        <v>9.9</v>
      </c>
      <c r="AA176" s="140">
        <f t="shared" si="22"/>
        <v>99</v>
      </c>
    </row>
    <row r="177" spans="1:27" ht="32.25" outlineLevel="6" thickBot="1">
      <c r="A177" s="5" t="s">
        <v>100</v>
      </c>
      <c r="B177" s="21">
        <v>951</v>
      </c>
      <c r="C177" s="6" t="s">
        <v>67</v>
      </c>
      <c r="D177" s="6" t="s">
        <v>387</v>
      </c>
      <c r="E177" s="6" t="s">
        <v>95</v>
      </c>
      <c r="F177" s="6"/>
      <c r="G177" s="123">
        <f>G178</f>
        <v>10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0"/>
      <c r="Y177" s="54"/>
      <c r="Z177" s="123">
        <f>Z178</f>
        <v>9.9</v>
      </c>
      <c r="AA177" s="140">
        <f t="shared" si="22"/>
        <v>99</v>
      </c>
    </row>
    <row r="178" spans="1:27" ht="32.25" outlineLevel="6" thickBot="1">
      <c r="A178" s="85" t="s">
        <v>101</v>
      </c>
      <c r="B178" s="78">
        <v>951</v>
      </c>
      <c r="C178" s="79" t="s">
        <v>67</v>
      </c>
      <c r="D178" s="79" t="s">
        <v>387</v>
      </c>
      <c r="E178" s="79" t="s">
        <v>96</v>
      </c>
      <c r="F178" s="79"/>
      <c r="G178" s="120">
        <v>10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0"/>
      <c r="Y178" s="54"/>
      <c r="Z178" s="120">
        <v>9.9</v>
      </c>
      <c r="AA178" s="140">
        <f t="shared" si="22"/>
        <v>99</v>
      </c>
    </row>
    <row r="179" spans="1:27" ht="48" outlineLevel="6" thickBot="1">
      <c r="A179" s="80" t="s">
        <v>436</v>
      </c>
      <c r="B179" s="76">
        <v>951</v>
      </c>
      <c r="C179" s="77" t="s">
        <v>67</v>
      </c>
      <c r="D179" s="77" t="s">
        <v>388</v>
      </c>
      <c r="E179" s="77" t="s">
        <v>5</v>
      </c>
      <c r="F179" s="77"/>
      <c r="G179" s="121">
        <f>G180+G182</f>
        <v>367.044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0"/>
      <c r="Y179" s="54"/>
      <c r="Z179" s="121">
        <f>Z180+Z182</f>
        <v>363.215</v>
      </c>
      <c r="AA179" s="140">
        <f t="shared" si="22"/>
        <v>98.95680081952027</v>
      </c>
    </row>
    <row r="180" spans="1:27" ht="15" customHeight="1" outlineLevel="6" thickBot="1">
      <c r="A180" s="5" t="s">
        <v>100</v>
      </c>
      <c r="B180" s="21">
        <v>951</v>
      </c>
      <c r="C180" s="6" t="s">
        <v>67</v>
      </c>
      <c r="D180" s="6" t="s">
        <v>389</v>
      </c>
      <c r="E180" s="6" t="s">
        <v>95</v>
      </c>
      <c r="F180" s="6"/>
      <c r="G180" s="123">
        <f>G181</f>
        <v>366.344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0"/>
      <c r="Y180" s="54"/>
      <c r="Z180" s="123">
        <f>Z181</f>
        <v>362.515</v>
      </c>
      <c r="AA180" s="140">
        <f t="shared" si="22"/>
        <v>98.9548075033302</v>
      </c>
    </row>
    <row r="181" spans="1:27" ht="32.25" outlineLevel="6" thickBot="1">
      <c r="A181" s="85" t="s">
        <v>101</v>
      </c>
      <c r="B181" s="78">
        <v>951</v>
      </c>
      <c r="C181" s="79" t="s">
        <v>67</v>
      </c>
      <c r="D181" s="79" t="s">
        <v>389</v>
      </c>
      <c r="E181" s="79" t="s">
        <v>96</v>
      </c>
      <c r="F181" s="79"/>
      <c r="G181" s="120">
        <v>366.344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60"/>
      <c r="Y181" s="54"/>
      <c r="Z181" s="120">
        <v>362.515</v>
      </c>
      <c r="AA181" s="140">
        <f t="shared" si="22"/>
        <v>98.9548075033302</v>
      </c>
    </row>
    <row r="182" spans="1:27" ht="16.5" outlineLevel="6" thickBot="1">
      <c r="A182" s="5" t="s">
        <v>102</v>
      </c>
      <c r="B182" s="21">
        <v>951</v>
      </c>
      <c r="C182" s="6" t="s">
        <v>67</v>
      </c>
      <c r="D182" s="6" t="s">
        <v>389</v>
      </c>
      <c r="E182" s="6" t="s">
        <v>97</v>
      </c>
      <c r="F182" s="6"/>
      <c r="G182" s="123">
        <f>G183</f>
        <v>0.7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60"/>
      <c r="Y182" s="54"/>
      <c r="Z182" s="123">
        <f>Z183</f>
        <v>0.7</v>
      </c>
      <c r="AA182" s="140">
        <f t="shared" si="22"/>
        <v>100</v>
      </c>
    </row>
    <row r="183" spans="1:27" ht="16.5" outlineLevel="6" thickBot="1">
      <c r="A183" s="82" t="s">
        <v>356</v>
      </c>
      <c r="B183" s="78">
        <v>951</v>
      </c>
      <c r="C183" s="79" t="s">
        <v>67</v>
      </c>
      <c r="D183" s="79" t="s">
        <v>389</v>
      </c>
      <c r="E183" s="79" t="s">
        <v>357</v>
      </c>
      <c r="F183" s="98"/>
      <c r="G183" s="120">
        <v>0.7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60"/>
      <c r="Y183" s="54"/>
      <c r="Z183" s="120">
        <v>0.7</v>
      </c>
      <c r="AA183" s="140">
        <f t="shared" si="22"/>
        <v>100</v>
      </c>
    </row>
    <row r="184" spans="1:27" ht="16.5" outlineLevel="6" thickBot="1">
      <c r="A184" s="100" t="s">
        <v>149</v>
      </c>
      <c r="B184" s="109">
        <v>951</v>
      </c>
      <c r="C184" s="37" t="s">
        <v>150</v>
      </c>
      <c r="D184" s="37" t="s">
        <v>257</v>
      </c>
      <c r="E184" s="37" t="s">
        <v>5</v>
      </c>
      <c r="F184" s="101"/>
      <c r="G184" s="129">
        <f>G185</f>
        <v>1773.24</v>
      </c>
      <c r="H184" s="149">
        <f aca="true" t="shared" si="27" ref="H184:X184">H190</f>
        <v>0</v>
      </c>
      <c r="I184" s="149">
        <f t="shared" si="27"/>
        <v>0</v>
      </c>
      <c r="J184" s="149">
        <f t="shared" si="27"/>
        <v>0</v>
      </c>
      <c r="K184" s="149">
        <f t="shared" si="27"/>
        <v>0</v>
      </c>
      <c r="L184" s="149">
        <f t="shared" si="27"/>
        <v>0</v>
      </c>
      <c r="M184" s="149">
        <f t="shared" si="27"/>
        <v>0</v>
      </c>
      <c r="N184" s="149">
        <f t="shared" si="27"/>
        <v>0</v>
      </c>
      <c r="O184" s="149">
        <f t="shared" si="27"/>
        <v>0</v>
      </c>
      <c r="P184" s="149">
        <f t="shared" si="27"/>
        <v>0</v>
      </c>
      <c r="Q184" s="149">
        <f t="shared" si="27"/>
        <v>0</v>
      </c>
      <c r="R184" s="149">
        <f t="shared" si="27"/>
        <v>0</v>
      </c>
      <c r="S184" s="149">
        <f t="shared" si="27"/>
        <v>0</v>
      </c>
      <c r="T184" s="149">
        <f t="shared" si="27"/>
        <v>0</v>
      </c>
      <c r="U184" s="149">
        <f t="shared" si="27"/>
        <v>0</v>
      </c>
      <c r="V184" s="149">
        <f t="shared" si="27"/>
        <v>0</v>
      </c>
      <c r="W184" s="149">
        <f t="shared" si="27"/>
        <v>0</v>
      </c>
      <c r="X184" s="158">
        <f t="shared" si="27"/>
        <v>1027.32</v>
      </c>
      <c r="Y184" s="146">
        <f>X184/G164*100</f>
        <v>10273.2</v>
      </c>
      <c r="Z184" s="129">
        <f>Z185</f>
        <v>1773.24</v>
      </c>
      <c r="AA184" s="140">
        <f t="shared" si="22"/>
        <v>100</v>
      </c>
    </row>
    <row r="185" spans="1:27" ht="16.5" outlineLevel="6" thickBot="1">
      <c r="A185" s="30" t="s">
        <v>82</v>
      </c>
      <c r="B185" s="19">
        <v>951</v>
      </c>
      <c r="C185" s="9" t="s">
        <v>83</v>
      </c>
      <c r="D185" s="9" t="s">
        <v>257</v>
      </c>
      <c r="E185" s="9" t="s">
        <v>5</v>
      </c>
      <c r="F185" s="102" t="s">
        <v>5</v>
      </c>
      <c r="G185" s="144">
        <f>G186</f>
        <v>1773.24</v>
      </c>
      <c r="H185" s="150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85"/>
      <c r="Y185" s="146"/>
      <c r="Z185" s="144">
        <f>Z186</f>
        <v>1773.24</v>
      </c>
      <c r="AA185" s="140">
        <f t="shared" si="22"/>
        <v>100</v>
      </c>
    </row>
    <row r="186" spans="1:27" ht="32.25" outlineLevel="6" thickBot="1">
      <c r="A186" s="95" t="s">
        <v>135</v>
      </c>
      <c r="B186" s="19">
        <v>951</v>
      </c>
      <c r="C186" s="9" t="s">
        <v>83</v>
      </c>
      <c r="D186" s="9" t="s">
        <v>258</v>
      </c>
      <c r="E186" s="9" t="s">
        <v>5</v>
      </c>
      <c r="F186" s="102"/>
      <c r="G186" s="144">
        <f>G187</f>
        <v>1773.24</v>
      </c>
      <c r="H186" s="150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85"/>
      <c r="Y186" s="146"/>
      <c r="Z186" s="144">
        <f>Z187</f>
        <v>1773.24</v>
      </c>
      <c r="AA186" s="140">
        <f t="shared" si="22"/>
        <v>100</v>
      </c>
    </row>
    <row r="187" spans="1:27" ht="32.25" outlineLevel="6" thickBot="1">
      <c r="A187" s="95" t="s">
        <v>136</v>
      </c>
      <c r="B187" s="19">
        <v>951</v>
      </c>
      <c r="C187" s="9" t="s">
        <v>83</v>
      </c>
      <c r="D187" s="9" t="s">
        <v>259</v>
      </c>
      <c r="E187" s="9" t="s">
        <v>5</v>
      </c>
      <c r="F187" s="102"/>
      <c r="G187" s="144">
        <f>G188</f>
        <v>1773.24</v>
      </c>
      <c r="H187" s="150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85"/>
      <c r="Y187" s="146"/>
      <c r="Z187" s="144">
        <f>Z188</f>
        <v>1773.24</v>
      </c>
      <c r="AA187" s="140">
        <f t="shared" si="22"/>
        <v>100</v>
      </c>
    </row>
    <row r="188" spans="1:27" ht="32.25" outlineLevel="6" thickBot="1">
      <c r="A188" s="75" t="s">
        <v>38</v>
      </c>
      <c r="B188" s="76">
        <v>951</v>
      </c>
      <c r="C188" s="77" t="s">
        <v>83</v>
      </c>
      <c r="D188" s="77" t="s">
        <v>280</v>
      </c>
      <c r="E188" s="77" t="s">
        <v>5</v>
      </c>
      <c r="F188" s="103" t="s">
        <v>5</v>
      </c>
      <c r="G188" s="168">
        <f>G189</f>
        <v>1773.24</v>
      </c>
      <c r="H188" s="150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85"/>
      <c r="Y188" s="146"/>
      <c r="Z188" s="168">
        <f>Z189</f>
        <v>1773.24</v>
      </c>
      <c r="AA188" s="140">
        <f t="shared" si="22"/>
        <v>100</v>
      </c>
    </row>
    <row r="189" spans="1:27" ht="16.5" outlineLevel="6" thickBot="1">
      <c r="A189" s="188" t="s">
        <v>116</v>
      </c>
      <c r="B189" s="189">
        <v>951</v>
      </c>
      <c r="C189" s="131" t="s">
        <v>83</v>
      </c>
      <c r="D189" s="131" t="s">
        <v>280</v>
      </c>
      <c r="E189" s="131" t="s">
        <v>115</v>
      </c>
      <c r="F189" s="190" t="s">
        <v>151</v>
      </c>
      <c r="G189" s="160">
        <v>1773.24</v>
      </c>
      <c r="H189" s="191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3"/>
      <c r="Y189" s="161"/>
      <c r="Z189" s="160">
        <v>1773.24</v>
      </c>
      <c r="AA189" s="140">
        <f t="shared" si="22"/>
        <v>100</v>
      </c>
    </row>
    <row r="190" spans="1:27" ht="32.25" outlineLevel="6" thickBot="1">
      <c r="A190" s="92" t="s">
        <v>52</v>
      </c>
      <c r="B190" s="18">
        <v>951</v>
      </c>
      <c r="C190" s="14" t="s">
        <v>51</v>
      </c>
      <c r="D190" s="14" t="s">
        <v>257</v>
      </c>
      <c r="E190" s="14" t="s">
        <v>5</v>
      </c>
      <c r="F190" s="14"/>
      <c r="G190" s="118">
        <f aca="true" t="shared" si="28" ref="G190:G195">G191</f>
        <v>592.89808</v>
      </c>
      <c r="H190" s="173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70"/>
      <c r="X190" s="154">
        <v>1027.32</v>
      </c>
      <c r="Y190" s="146">
        <f aca="true" t="shared" si="29" ref="Y190:Y195">X190/G184*100</f>
        <v>57.93462813832306</v>
      </c>
      <c r="Z190" s="118">
        <f aca="true" t="shared" si="30" ref="Z190:Z195">Z191</f>
        <v>502.456</v>
      </c>
      <c r="AA190" s="140">
        <f t="shared" si="22"/>
        <v>84.7457627118644</v>
      </c>
    </row>
    <row r="191" spans="1:27" ht="18" customHeight="1" outlineLevel="6" thickBot="1">
      <c r="A191" s="8" t="s">
        <v>31</v>
      </c>
      <c r="B191" s="19">
        <v>951</v>
      </c>
      <c r="C191" s="9" t="s">
        <v>10</v>
      </c>
      <c r="D191" s="9" t="s">
        <v>257</v>
      </c>
      <c r="E191" s="9" t="s">
        <v>5</v>
      </c>
      <c r="F191" s="9"/>
      <c r="G191" s="119">
        <f t="shared" si="28"/>
        <v>592.89808</v>
      </c>
      <c r="H191" s="186" t="e">
        <f>H192+#REF!</f>
        <v>#REF!</v>
      </c>
      <c r="I191" s="186" t="e">
        <f>I192+#REF!</f>
        <v>#REF!</v>
      </c>
      <c r="J191" s="186" t="e">
        <f>J192+#REF!</f>
        <v>#REF!</v>
      </c>
      <c r="K191" s="186" t="e">
        <f>K192+#REF!</f>
        <v>#REF!</v>
      </c>
      <c r="L191" s="186" t="e">
        <f>L192+#REF!</f>
        <v>#REF!</v>
      </c>
      <c r="M191" s="186" t="e">
        <f>M192+#REF!</f>
        <v>#REF!</v>
      </c>
      <c r="N191" s="186" t="e">
        <f>N192+#REF!</f>
        <v>#REF!</v>
      </c>
      <c r="O191" s="186" t="e">
        <f>O192+#REF!</f>
        <v>#REF!</v>
      </c>
      <c r="P191" s="186" t="e">
        <f>P192+#REF!</f>
        <v>#REF!</v>
      </c>
      <c r="Q191" s="186" t="e">
        <f>Q192+#REF!</f>
        <v>#REF!</v>
      </c>
      <c r="R191" s="186" t="e">
        <f>R192+#REF!</f>
        <v>#REF!</v>
      </c>
      <c r="S191" s="186" t="e">
        <f>S192+#REF!</f>
        <v>#REF!</v>
      </c>
      <c r="T191" s="186" t="e">
        <f>T192+#REF!</f>
        <v>#REF!</v>
      </c>
      <c r="U191" s="186" t="e">
        <f>U192+#REF!</f>
        <v>#REF!</v>
      </c>
      <c r="V191" s="186" t="e">
        <f>V192+#REF!</f>
        <v>#REF!</v>
      </c>
      <c r="W191" s="186" t="e">
        <f>W192+#REF!</f>
        <v>#REF!</v>
      </c>
      <c r="X191" s="187" t="e">
        <f>X192+#REF!</f>
        <v>#REF!</v>
      </c>
      <c r="Y191" s="146" t="e">
        <f t="shared" si="29"/>
        <v>#REF!</v>
      </c>
      <c r="Z191" s="119">
        <f t="shared" si="30"/>
        <v>502.456</v>
      </c>
      <c r="AA191" s="140">
        <f t="shared" si="22"/>
        <v>84.7457627118644</v>
      </c>
    </row>
    <row r="192" spans="1:27" ht="34.5" customHeight="1" outlineLevel="3" thickBot="1">
      <c r="A192" s="95" t="s">
        <v>135</v>
      </c>
      <c r="B192" s="19">
        <v>951</v>
      </c>
      <c r="C192" s="9" t="s">
        <v>10</v>
      </c>
      <c r="D192" s="9" t="s">
        <v>258</v>
      </c>
      <c r="E192" s="9" t="s">
        <v>5</v>
      </c>
      <c r="F192" s="9"/>
      <c r="G192" s="119">
        <f t="shared" si="28"/>
        <v>592.89808</v>
      </c>
      <c r="H192" s="144">
        <f aca="true" t="shared" si="31" ref="H192:X194">H193</f>
        <v>0</v>
      </c>
      <c r="I192" s="144">
        <f t="shared" si="31"/>
        <v>0</v>
      </c>
      <c r="J192" s="144">
        <f t="shared" si="31"/>
        <v>0</v>
      </c>
      <c r="K192" s="144">
        <f t="shared" si="31"/>
        <v>0</v>
      </c>
      <c r="L192" s="144">
        <f t="shared" si="31"/>
        <v>0</v>
      </c>
      <c r="M192" s="144">
        <f t="shared" si="31"/>
        <v>0</v>
      </c>
      <c r="N192" s="144">
        <f t="shared" si="31"/>
        <v>0</v>
      </c>
      <c r="O192" s="144">
        <f t="shared" si="31"/>
        <v>0</v>
      </c>
      <c r="P192" s="144">
        <f t="shared" si="31"/>
        <v>0</v>
      </c>
      <c r="Q192" s="144">
        <f t="shared" si="31"/>
        <v>0</v>
      </c>
      <c r="R192" s="144">
        <f t="shared" si="31"/>
        <v>0</v>
      </c>
      <c r="S192" s="144">
        <f t="shared" si="31"/>
        <v>0</v>
      </c>
      <c r="T192" s="144">
        <f t="shared" si="31"/>
        <v>0</v>
      </c>
      <c r="U192" s="144">
        <f t="shared" si="31"/>
        <v>0</v>
      </c>
      <c r="V192" s="144">
        <f t="shared" si="31"/>
        <v>0</v>
      </c>
      <c r="W192" s="144">
        <f t="shared" si="31"/>
        <v>0</v>
      </c>
      <c r="X192" s="156">
        <f t="shared" si="31"/>
        <v>67.348</v>
      </c>
      <c r="Y192" s="146">
        <f t="shared" si="29"/>
        <v>3.7980194446324242</v>
      </c>
      <c r="Z192" s="119">
        <f t="shared" si="30"/>
        <v>502.456</v>
      </c>
      <c r="AA192" s="140">
        <f t="shared" si="22"/>
        <v>84.7457627118644</v>
      </c>
    </row>
    <row r="193" spans="1:27" ht="18.75" customHeight="1" outlineLevel="3" thickBot="1">
      <c r="A193" s="95" t="s">
        <v>136</v>
      </c>
      <c r="B193" s="19">
        <v>951</v>
      </c>
      <c r="C193" s="9" t="s">
        <v>10</v>
      </c>
      <c r="D193" s="9" t="s">
        <v>259</v>
      </c>
      <c r="E193" s="9" t="s">
        <v>5</v>
      </c>
      <c r="F193" s="9"/>
      <c r="G193" s="119">
        <f t="shared" si="28"/>
        <v>592.89808</v>
      </c>
      <c r="H193" s="144">
        <f t="shared" si="31"/>
        <v>0</v>
      </c>
      <c r="I193" s="144">
        <f t="shared" si="31"/>
        <v>0</v>
      </c>
      <c r="J193" s="144">
        <f t="shared" si="31"/>
        <v>0</v>
      </c>
      <c r="K193" s="144">
        <f t="shared" si="31"/>
        <v>0</v>
      </c>
      <c r="L193" s="144">
        <f t="shared" si="31"/>
        <v>0</v>
      </c>
      <c r="M193" s="144">
        <f t="shared" si="31"/>
        <v>0</v>
      </c>
      <c r="N193" s="144">
        <f t="shared" si="31"/>
        <v>0</v>
      </c>
      <c r="O193" s="144">
        <f t="shared" si="31"/>
        <v>0</v>
      </c>
      <c r="P193" s="144">
        <f t="shared" si="31"/>
        <v>0</v>
      </c>
      <c r="Q193" s="144">
        <f t="shared" si="31"/>
        <v>0</v>
      </c>
      <c r="R193" s="144">
        <f t="shared" si="31"/>
        <v>0</v>
      </c>
      <c r="S193" s="144">
        <f t="shared" si="31"/>
        <v>0</v>
      </c>
      <c r="T193" s="144">
        <f t="shared" si="31"/>
        <v>0</v>
      </c>
      <c r="U193" s="144">
        <f t="shared" si="31"/>
        <v>0</v>
      </c>
      <c r="V193" s="144">
        <f t="shared" si="31"/>
        <v>0</v>
      </c>
      <c r="W193" s="144">
        <f t="shared" si="31"/>
        <v>0</v>
      </c>
      <c r="X193" s="156">
        <f t="shared" si="31"/>
        <v>67.348</v>
      </c>
      <c r="Y193" s="146">
        <f t="shared" si="29"/>
        <v>3.7980194446324242</v>
      </c>
      <c r="Z193" s="119">
        <f t="shared" si="30"/>
        <v>502.456</v>
      </c>
      <c r="AA193" s="140">
        <f t="shared" si="22"/>
        <v>84.7457627118644</v>
      </c>
    </row>
    <row r="194" spans="1:27" ht="33.75" customHeight="1" outlineLevel="4" thickBot="1">
      <c r="A194" s="97" t="s">
        <v>441</v>
      </c>
      <c r="B194" s="76">
        <v>951</v>
      </c>
      <c r="C194" s="77" t="s">
        <v>10</v>
      </c>
      <c r="D194" s="77" t="s">
        <v>432</v>
      </c>
      <c r="E194" s="77" t="s">
        <v>5</v>
      </c>
      <c r="F194" s="77"/>
      <c r="G194" s="121">
        <f t="shared" si="28"/>
        <v>592.89808</v>
      </c>
      <c r="H194" s="149">
        <f t="shared" si="31"/>
        <v>0</v>
      </c>
      <c r="I194" s="149">
        <f t="shared" si="31"/>
        <v>0</v>
      </c>
      <c r="J194" s="149">
        <f t="shared" si="31"/>
        <v>0</v>
      </c>
      <c r="K194" s="149">
        <f t="shared" si="31"/>
        <v>0</v>
      </c>
      <c r="L194" s="149">
        <f t="shared" si="31"/>
        <v>0</v>
      </c>
      <c r="M194" s="149">
        <f t="shared" si="31"/>
        <v>0</v>
      </c>
      <c r="N194" s="149">
        <f t="shared" si="31"/>
        <v>0</v>
      </c>
      <c r="O194" s="149">
        <f t="shared" si="31"/>
        <v>0</v>
      </c>
      <c r="P194" s="149">
        <f t="shared" si="31"/>
        <v>0</v>
      </c>
      <c r="Q194" s="149">
        <f t="shared" si="31"/>
        <v>0</v>
      </c>
      <c r="R194" s="149">
        <f t="shared" si="31"/>
        <v>0</v>
      </c>
      <c r="S194" s="149">
        <f t="shared" si="31"/>
        <v>0</v>
      </c>
      <c r="T194" s="149">
        <f t="shared" si="31"/>
        <v>0</v>
      </c>
      <c r="U194" s="149">
        <f t="shared" si="31"/>
        <v>0</v>
      </c>
      <c r="V194" s="149">
        <f t="shared" si="31"/>
        <v>0</v>
      </c>
      <c r="W194" s="149">
        <f t="shared" si="31"/>
        <v>0</v>
      </c>
      <c r="X194" s="158">
        <f t="shared" si="31"/>
        <v>67.348</v>
      </c>
      <c r="Y194" s="146">
        <f t="shared" si="29"/>
        <v>3.7980194446324242</v>
      </c>
      <c r="Z194" s="121">
        <f t="shared" si="30"/>
        <v>502.456</v>
      </c>
      <c r="AA194" s="140">
        <f t="shared" si="22"/>
        <v>84.7457627118644</v>
      </c>
    </row>
    <row r="195" spans="1:27" ht="17.25" customHeight="1" outlineLevel="5" thickBot="1">
      <c r="A195" s="5" t="s">
        <v>100</v>
      </c>
      <c r="B195" s="21">
        <v>951</v>
      </c>
      <c r="C195" s="6" t="s">
        <v>10</v>
      </c>
      <c r="D195" s="6" t="s">
        <v>432</v>
      </c>
      <c r="E195" s="6" t="s">
        <v>95</v>
      </c>
      <c r="F195" s="6"/>
      <c r="G195" s="123">
        <f t="shared" si="28"/>
        <v>592.89808</v>
      </c>
      <c r="H195" s="15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51"/>
      <c r="X195" s="154">
        <v>67.348</v>
      </c>
      <c r="Y195" s="146">
        <f t="shared" si="29"/>
        <v>3.7980194446324242</v>
      </c>
      <c r="Z195" s="123">
        <f t="shared" si="30"/>
        <v>502.456</v>
      </c>
      <c r="AA195" s="140">
        <f t="shared" si="22"/>
        <v>84.7457627118644</v>
      </c>
    </row>
    <row r="196" spans="1:27" ht="32.25" outlineLevel="5" thickBot="1">
      <c r="A196" s="74" t="s">
        <v>101</v>
      </c>
      <c r="B196" s="78">
        <v>951</v>
      </c>
      <c r="C196" s="79" t="s">
        <v>10</v>
      </c>
      <c r="D196" s="79" t="s">
        <v>432</v>
      </c>
      <c r="E196" s="79" t="s">
        <v>96</v>
      </c>
      <c r="F196" s="79"/>
      <c r="G196" s="120">
        <v>592.89808</v>
      </c>
      <c r="H196" s="150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5"/>
      <c r="Y196" s="146"/>
      <c r="Z196" s="120">
        <v>502.456</v>
      </c>
      <c r="AA196" s="140">
        <f t="shared" si="22"/>
        <v>84.7457627118644</v>
      </c>
    </row>
    <row r="197" spans="1:27" ht="19.5" outlineLevel="6" thickBot="1">
      <c r="A197" s="92" t="s">
        <v>50</v>
      </c>
      <c r="B197" s="18">
        <v>951</v>
      </c>
      <c r="C197" s="14" t="s">
        <v>49</v>
      </c>
      <c r="D197" s="14" t="s">
        <v>257</v>
      </c>
      <c r="E197" s="14" t="s">
        <v>5</v>
      </c>
      <c r="F197" s="14"/>
      <c r="G197" s="118">
        <f>G210+G239+G198+G204</f>
        <v>61474.47395</v>
      </c>
      <c r="H197" s="29" t="e">
        <f aca="true" t="shared" si="32" ref="H197:X197">H198+H203</f>
        <v>#REF!</v>
      </c>
      <c r="I197" s="29" t="e">
        <f t="shared" si="32"/>
        <v>#REF!</v>
      </c>
      <c r="J197" s="29" t="e">
        <f t="shared" si="32"/>
        <v>#REF!</v>
      </c>
      <c r="K197" s="29" t="e">
        <f t="shared" si="32"/>
        <v>#REF!</v>
      </c>
      <c r="L197" s="29" t="e">
        <f t="shared" si="32"/>
        <v>#REF!</v>
      </c>
      <c r="M197" s="29" t="e">
        <f t="shared" si="32"/>
        <v>#REF!</v>
      </c>
      <c r="N197" s="29" t="e">
        <f t="shared" si="32"/>
        <v>#REF!</v>
      </c>
      <c r="O197" s="29" t="e">
        <f t="shared" si="32"/>
        <v>#REF!</v>
      </c>
      <c r="P197" s="29" t="e">
        <f t="shared" si="32"/>
        <v>#REF!</v>
      </c>
      <c r="Q197" s="29" t="e">
        <f t="shared" si="32"/>
        <v>#REF!</v>
      </c>
      <c r="R197" s="29" t="e">
        <f t="shared" si="32"/>
        <v>#REF!</v>
      </c>
      <c r="S197" s="29" t="e">
        <f t="shared" si="32"/>
        <v>#REF!</v>
      </c>
      <c r="T197" s="29" t="e">
        <f t="shared" si="32"/>
        <v>#REF!</v>
      </c>
      <c r="U197" s="29" t="e">
        <f t="shared" si="32"/>
        <v>#REF!</v>
      </c>
      <c r="V197" s="29" t="e">
        <f t="shared" si="32"/>
        <v>#REF!</v>
      </c>
      <c r="W197" s="29" t="e">
        <f t="shared" si="32"/>
        <v>#REF!</v>
      </c>
      <c r="X197" s="64" t="e">
        <f t="shared" si="32"/>
        <v>#REF!</v>
      </c>
      <c r="Y197" s="54" t="e">
        <f>X197/G191*100</f>
        <v>#REF!</v>
      </c>
      <c r="Z197" s="118">
        <f>Z210+Z239+Z198+Z204</f>
        <v>49384.307</v>
      </c>
      <c r="AA197" s="140">
        <f t="shared" si="22"/>
        <v>80.33302902301614</v>
      </c>
    </row>
    <row r="198" spans="1:27" ht="16.5" outlineLevel="6" thickBot="1">
      <c r="A198" s="70" t="s">
        <v>209</v>
      </c>
      <c r="B198" s="19">
        <v>951</v>
      </c>
      <c r="C198" s="9" t="s">
        <v>211</v>
      </c>
      <c r="D198" s="9" t="s">
        <v>257</v>
      </c>
      <c r="E198" s="9" t="s">
        <v>5</v>
      </c>
      <c r="F198" s="9"/>
      <c r="G198" s="119">
        <f>G199</f>
        <v>499.319</v>
      </c>
      <c r="H198" s="31">
        <f aca="true" t="shared" si="33" ref="H198:X199">H199</f>
        <v>0</v>
      </c>
      <c r="I198" s="31">
        <f t="shared" si="33"/>
        <v>0</v>
      </c>
      <c r="J198" s="31">
        <f t="shared" si="33"/>
        <v>0</v>
      </c>
      <c r="K198" s="31">
        <f t="shared" si="33"/>
        <v>0</v>
      </c>
      <c r="L198" s="31">
        <f t="shared" si="33"/>
        <v>0</v>
      </c>
      <c r="M198" s="31">
        <f t="shared" si="33"/>
        <v>0</v>
      </c>
      <c r="N198" s="31">
        <f t="shared" si="33"/>
        <v>0</v>
      </c>
      <c r="O198" s="31">
        <f t="shared" si="33"/>
        <v>0</v>
      </c>
      <c r="P198" s="31">
        <f t="shared" si="33"/>
        <v>0</v>
      </c>
      <c r="Q198" s="31">
        <f t="shared" si="33"/>
        <v>0</v>
      </c>
      <c r="R198" s="31">
        <f t="shared" si="33"/>
        <v>0</v>
      </c>
      <c r="S198" s="31">
        <f t="shared" si="33"/>
        <v>0</v>
      </c>
      <c r="T198" s="31">
        <f t="shared" si="33"/>
        <v>0</v>
      </c>
      <c r="U198" s="31">
        <f t="shared" si="33"/>
        <v>0</v>
      </c>
      <c r="V198" s="31">
        <f t="shared" si="33"/>
        <v>0</v>
      </c>
      <c r="W198" s="31">
        <f t="shared" si="33"/>
        <v>0</v>
      </c>
      <c r="X198" s="59">
        <f t="shared" si="33"/>
        <v>0</v>
      </c>
      <c r="Y198" s="54">
        <f>X198/G192*100</f>
        <v>0</v>
      </c>
      <c r="Z198" s="119">
        <f>Z199</f>
        <v>0</v>
      </c>
      <c r="AA198" s="140">
        <f t="shared" si="22"/>
        <v>0</v>
      </c>
    </row>
    <row r="199" spans="1:27" ht="32.25" outlineLevel="6" thickBot="1">
      <c r="A199" s="95" t="s">
        <v>135</v>
      </c>
      <c r="B199" s="19">
        <v>951</v>
      </c>
      <c r="C199" s="9" t="s">
        <v>211</v>
      </c>
      <c r="D199" s="9" t="s">
        <v>258</v>
      </c>
      <c r="E199" s="9" t="s">
        <v>5</v>
      </c>
      <c r="F199" s="9"/>
      <c r="G199" s="119">
        <f>G200</f>
        <v>499.319</v>
      </c>
      <c r="H199" s="32">
        <f t="shared" si="33"/>
        <v>0</v>
      </c>
      <c r="I199" s="32">
        <f t="shared" si="33"/>
        <v>0</v>
      </c>
      <c r="J199" s="32">
        <f t="shared" si="33"/>
        <v>0</v>
      </c>
      <c r="K199" s="32">
        <f t="shared" si="33"/>
        <v>0</v>
      </c>
      <c r="L199" s="32">
        <f t="shared" si="33"/>
        <v>0</v>
      </c>
      <c r="M199" s="32">
        <f t="shared" si="33"/>
        <v>0</v>
      </c>
      <c r="N199" s="32">
        <f t="shared" si="33"/>
        <v>0</v>
      </c>
      <c r="O199" s="32">
        <f t="shared" si="33"/>
        <v>0</v>
      </c>
      <c r="P199" s="32">
        <f t="shared" si="33"/>
        <v>0</v>
      </c>
      <c r="Q199" s="32">
        <f t="shared" si="33"/>
        <v>0</v>
      </c>
      <c r="R199" s="32">
        <f t="shared" si="33"/>
        <v>0</v>
      </c>
      <c r="S199" s="32">
        <f t="shared" si="33"/>
        <v>0</v>
      </c>
      <c r="T199" s="32">
        <f t="shared" si="33"/>
        <v>0</v>
      </c>
      <c r="U199" s="32">
        <f t="shared" si="33"/>
        <v>0</v>
      </c>
      <c r="V199" s="32">
        <f t="shared" si="33"/>
        <v>0</v>
      </c>
      <c r="W199" s="32">
        <f t="shared" si="33"/>
        <v>0</v>
      </c>
      <c r="X199" s="60">
        <f t="shared" si="33"/>
        <v>0</v>
      </c>
      <c r="Y199" s="54">
        <f>X199/G193*100</f>
        <v>0</v>
      </c>
      <c r="Z199" s="119">
        <f>Z200</f>
        <v>0</v>
      </c>
      <c r="AA199" s="140">
        <f t="shared" si="22"/>
        <v>0</v>
      </c>
    </row>
    <row r="200" spans="1:27" ht="32.25" outlineLevel="6" thickBot="1">
      <c r="A200" s="95" t="s">
        <v>136</v>
      </c>
      <c r="B200" s="19">
        <v>951</v>
      </c>
      <c r="C200" s="9" t="s">
        <v>211</v>
      </c>
      <c r="D200" s="9" t="s">
        <v>259</v>
      </c>
      <c r="E200" s="9" t="s">
        <v>5</v>
      </c>
      <c r="F200" s="9"/>
      <c r="G200" s="119">
        <f>G201</f>
        <v>499.319</v>
      </c>
      <c r="H200" s="2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2"/>
      <c r="X200" s="58">
        <v>0</v>
      </c>
      <c r="Y200" s="54">
        <f>X200/G194*100</f>
        <v>0</v>
      </c>
      <c r="Z200" s="119">
        <f>Z201</f>
        <v>0</v>
      </c>
      <c r="AA200" s="140">
        <f t="shared" si="22"/>
        <v>0</v>
      </c>
    </row>
    <row r="201" spans="1:27" ht="48" outlineLevel="6" thickBot="1">
      <c r="A201" s="97" t="s">
        <v>210</v>
      </c>
      <c r="B201" s="76">
        <v>951</v>
      </c>
      <c r="C201" s="77" t="s">
        <v>211</v>
      </c>
      <c r="D201" s="77" t="s">
        <v>281</v>
      </c>
      <c r="E201" s="77" t="s">
        <v>5</v>
      </c>
      <c r="F201" s="77"/>
      <c r="G201" s="121">
        <f>G202</f>
        <v>499.319</v>
      </c>
      <c r="H201" s="50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65"/>
      <c r="Y201" s="54"/>
      <c r="Z201" s="121">
        <f>Z202</f>
        <v>0</v>
      </c>
      <c r="AA201" s="140">
        <f t="shared" si="22"/>
        <v>0</v>
      </c>
    </row>
    <row r="202" spans="1:27" ht="18.75" customHeight="1" outlineLevel="6" thickBot="1">
      <c r="A202" s="5" t="s">
        <v>100</v>
      </c>
      <c r="B202" s="21">
        <v>951</v>
      </c>
      <c r="C202" s="6" t="s">
        <v>211</v>
      </c>
      <c r="D202" s="6" t="s">
        <v>281</v>
      </c>
      <c r="E202" s="6" t="s">
        <v>95</v>
      </c>
      <c r="F202" s="6"/>
      <c r="G202" s="123">
        <f>G203</f>
        <v>499.319</v>
      </c>
      <c r="H202" s="50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65"/>
      <c r="Y202" s="54"/>
      <c r="Z202" s="123">
        <f>Z203</f>
        <v>0</v>
      </c>
      <c r="AA202" s="140">
        <f t="shared" si="22"/>
        <v>0</v>
      </c>
    </row>
    <row r="203" spans="1:27" ht="32.25" outlineLevel="3" thickBot="1">
      <c r="A203" s="74" t="s">
        <v>101</v>
      </c>
      <c r="B203" s="78">
        <v>951</v>
      </c>
      <c r="C203" s="79" t="s">
        <v>211</v>
      </c>
      <c r="D203" s="79" t="s">
        <v>281</v>
      </c>
      <c r="E203" s="79" t="s">
        <v>96</v>
      </c>
      <c r="F203" s="79"/>
      <c r="G203" s="120">
        <v>499.319</v>
      </c>
      <c r="H203" s="31" t="e">
        <f>H229+H232+H247+#REF!</f>
        <v>#REF!</v>
      </c>
      <c r="I203" s="31" t="e">
        <f>I229+I232+I247+#REF!</f>
        <v>#REF!</v>
      </c>
      <c r="J203" s="31" t="e">
        <f>J229+J232+J247+#REF!</f>
        <v>#REF!</v>
      </c>
      <c r="K203" s="31" t="e">
        <f>K229+K232+K247+#REF!</f>
        <v>#REF!</v>
      </c>
      <c r="L203" s="31" t="e">
        <f>L229+L232+L247+#REF!</f>
        <v>#REF!</v>
      </c>
      <c r="M203" s="31" t="e">
        <f>M229+M232+M247+#REF!</f>
        <v>#REF!</v>
      </c>
      <c r="N203" s="31" t="e">
        <f>N229+N232+N247+#REF!</f>
        <v>#REF!</v>
      </c>
      <c r="O203" s="31" t="e">
        <f>O229+O232+O247+#REF!</f>
        <v>#REF!</v>
      </c>
      <c r="P203" s="31" t="e">
        <f>P229+P232+P247+#REF!</f>
        <v>#REF!</v>
      </c>
      <c r="Q203" s="31" t="e">
        <f>Q229+Q232+Q247+#REF!</f>
        <v>#REF!</v>
      </c>
      <c r="R203" s="31" t="e">
        <f>R229+R232+R247+#REF!</f>
        <v>#REF!</v>
      </c>
      <c r="S203" s="31" t="e">
        <f>S229+S232+S247+#REF!</f>
        <v>#REF!</v>
      </c>
      <c r="T203" s="31" t="e">
        <f>T229+T232+T247+#REF!</f>
        <v>#REF!</v>
      </c>
      <c r="U203" s="31" t="e">
        <f>U229+U232+U247+#REF!</f>
        <v>#REF!</v>
      </c>
      <c r="V203" s="31" t="e">
        <f>V229+V232+V247+#REF!</f>
        <v>#REF!</v>
      </c>
      <c r="W203" s="31" t="e">
        <f>W229+W232+W247+#REF!</f>
        <v>#REF!</v>
      </c>
      <c r="X203" s="59" t="e">
        <f>X229+X232+X247+#REF!</f>
        <v>#REF!</v>
      </c>
      <c r="Y203" s="54" t="e">
        <f>X203/G197*100</f>
        <v>#REF!</v>
      </c>
      <c r="Z203" s="120">
        <v>0</v>
      </c>
      <c r="AA203" s="140">
        <f t="shared" si="22"/>
        <v>0</v>
      </c>
    </row>
    <row r="204" spans="1:27" ht="16.5" outlineLevel="3" thickBot="1">
      <c r="A204" s="70" t="s">
        <v>430</v>
      </c>
      <c r="B204" s="19">
        <v>951</v>
      </c>
      <c r="C204" s="9" t="s">
        <v>431</v>
      </c>
      <c r="D204" s="9" t="s">
        <v>257</v>
      </c>
      <c r="E204" s="9" t="s">
        <v>5</v>
      </c>
      <c r="F204" s="9"/>
      <c r="G204" s="119">
        <f>G205</f>
        <v>20308.66734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59"/>
      <c r="Y204" s="54"/>
      <c r="Z204" s="119">
        <f>Z205</f>
        <v>17210.735</v>
      </c>
      <c r="AA204" s="140">
        <f t="shared" si="22"/>
        <v>84.74576254494896</v>
      </c>
    </row>
    <row r="205" spans="1:27" ht="32.25" outlineLevel="3" thickBot="1">
      <c r="A205" s="95" t="s">
        <v>135</v>
      </c>
      <c r="B205" s="19">
        <v>951</v>
      </c>
      <c r="C205" s="9" t="s">
        <v>431</v>
      </c>
      <c r="D205" s="9" t="s">
        <v>258</v>
      </c>
      <c r="E205" s="9" t="s">
        <v>5</v>
      </c>
      <c r="F205" s="9"/>
      <c r="G205" s="119">
        <f>G206</f>
        <v>20308.66734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59"/>
      <c r="Y205" s="54"/>
      <c r="Z205" s="119">
        <f>Z206</f>
        <v>17210.735</v>
      </c>
      <c r="AA205" s="140">
        <f t="shared" si="22"/>
        <v>84.74576254494896</v>
      </c>
    </row>
    <row r="206" spans="1:27" ht="32.25" outlineLevel="3" thickBot="1">
      <c r="A206" s="95" t="s">
        <v>136</v>
      </c>
      <c r="B206" s="19">
        <v>951</v>
      </c>
      <c r="C206" s="9" t="s">
        <v>431</v>
      </c>
      <c r="D206" s="9" t="s">
        <v>259</v>
      </c>
      <c r="E206" s="9" t="s">
        <v>5</v>
      </c>
      <c r="F206" s="9"/>
      <c r="G206" s="119">
        <f>G207</f>
        <v>20308.66734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59"/>
      <c r="Y206" s="54"/>
      <c r="Z206" s="119">
        <f>Z207</f>
        <v>17210.735</v>
      </c>
      <c r="AA206" s="140">
        <f t="shared" si="22"/>
        <v>84.74576254494896</v>
      </c>
    </row>
    <row r="207" spans="1:27" ht="32.25" outlineLevel="3" thickBot="1">
      <c r="A207" s="97" t="s">
        <v>441</v>
      </c>
      <c r="B207" s="76">
        <v>951</v>
      </c>
      <c r="C207" s="77" t="s">
        <v>431</v>
      </c>
      <c r="D207" s="77" t="s">
        <v>432</v>
      </c>
      <c r="E207" s="77" t="s">
        <v>5</v>
      </c>
      <c r="F207" s="77"/>
      <c r="G207" s="121">
        <f>G208</f>
        <v>20308.66734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59"/>
      <c r="Y207" s="54"/>
      <c r="Z207" s="121">
        <f>Z208</f>
        <v>17210.735</v>
      </c>
      <c r="AA207" s="140">
        <f aca="true" t="shared" si="34" ref="AA207:AA270">Z207/G207*100</f>
        <v>84.74576254494896</v>
      </c>
    </row>
    <row r="208" spans="1:27" ht="32.25" outlineLevel="3" thickBot="1">
      <c r="A208" s="5" t="s">
        <v>100</v>
      </c>
      <c r="B208" s="21">
        <v>951</v>
      </c>
      <c r="C208" s="6" t="s">
        <v>431</v>
      </c>
      <c r="D208" s="6" t="s">
        <v>432</v>
      </c>
      <c r="E208" s="6" t="s">
        <v>95</v>
      </c>
      <c r="F208" s="6"/>
      <c r="G208" s="123">
        <f>G209</f>
        <v>20308.66734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59"/>
      <c r="Y208" s="54"/>
      <c r="Z208" s="123">
        <f>Z209</f>
        <v>17210.735</v>
      </c>
      <c r="AA208" s="140">
        <f t="shared" si="34"/>
        <v>84.74576254494896</v>
      </c>
    </row>
    <row r="209" spans="1:27" ht="32.25" outlineLevel="3" thickBot="1">
      <c r="A209" s="74" t="s">
        <v>101</v>
      </c>
      <c r="B209" s="78">
        <v>951</v>
      </c>
      <c r="C209" s="79" t="s">
        <v>431</v>
      </c>
      <c r="D209" s="79" t="s">
        <v>432</v>
      </c>
      <c r="E209" s="79" t="s">
        <v>96</v>
      </c>
      <c r="F209" s="79"/>
      <c r="G209" s="120">
        <f>8178.529+12130.13834</f>
        <v>20308.66734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59"/>
      <c r="Y209" s="54"/>
      <c r="Z209" s="120">
        <v>17210.735</v>
      </c>
      <c r="AA209" s="140">
        <f t="shared" si="34"/>
        <v>84.74576254494896</v>
      </c>
    </row>
    <row r="210" spans="1:27" ht="16.5" outlineLevel="3" thickBot="1">
      <c r="A210" s="95" t="s">
        <v>152</v>
      </c>
      <c r="B210" s="19">
        <v>951</v>
      </c>
      <c r="C210" s="9" t="s">
        <v>55</v>
      </c>
      <c r="D210" s="9" t="s">
        <v>257</v>
      </c>
      <c r="E210" s="9" t="s">
        <v>5</v>
      </c>
      <c r="F210" s="9"/>
      <c r="G210" s="119">
        <f>G211+G216</f>
        <v>33839.697609999996</v>
      </c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56"/>
      <c r="Y210" s="146"/>
      <c r="Z210" s="119">
        <f>Z211+Z216</f>
        <v>32046.782</v>
      </c>
      <c r="AA210" s="140">
        <f t="shared" si="34"/>
        <v>94.70173867785931</v>
      </c>
    </row>
    <row r="211" spans="1:27" ht="32.25" outlineLevel="3" thickBot="1">
      <c r="A211" s="95" t="s">
        <v>135</v>
      </c>
      <c r="B211" s="19">
        <v>951</v>
      </c>
      <c r="C211" s="9" t="s">
        <v>55</v>
      </c>
      <c r="D211" s="9" t="s">
        <v>258</v>
      </c>
      <c r="E211" s="9" t="s">
        <v>5</v>
      </c>
      <c r="F211" s="9"/>
      <c r="G211" s="119">
        <f>G212</f>
        <v>951.77856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59"/>
      <c r="Y211" s="54"/>
      <c r="Z211" s="119">
        <f>Z212</f>
        <v>806.592</v>
      </c>
      <c r="AA211" s="140">
        <f t="shared" si="34"/>
        <v>84.7457627118644</v>
      </c>
    </row>
    <row r="212" spans="1:27" ht="32.25" outlineLevel="3" thickBot="1">
      <c r="A212" s="95" t="s">
        <v>136</v>
      </c>
      <c r="B212" s="19">
        <v>951</v>
      </c>
      <c r="C212" s="9" t="s">
        <v>55</v>
      </c>
      <c r="D212" s="9" t="s">
        <v>259</v>
      </c>
      <c r="E212" s="9" t="s">
        <v>5</v>
      </c>
      <c r="F212" s="9"/>
      <c r="G212" s="119">
        <f>G213</f>
        <v>951.77856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59"/>
      <c r="Y212" s="54"/>
      <c r="Z212" s="119">
        <f>Z213</f>
        <v>806.592</v>
      </c>
      <c r="AA212" s="140">
        <f t="shared" si="34"/>
        <v>84.7457627118644</v>
      </c>
    </row>
    <row r="213" spans="1:27" ht="32.25" outlineLevel="3" thickBot="1">
      <c r="A213" s="97" t="s">
        <v>441</v>
      </c>
      <c r="B213" s="76">
        <v>951</v>
      </c>
      <c r="C213" s="77" t="s">
        <v>55</v>
      </c>
      <c r="D213" s="77" t="s">
        <v>432</v>
      </c>
      <c r="E213" s="77" t="s">
        <v>5</v>
      </c>
      <c r="F213" s="77"/>
      <c r="G213" s="121">
        <f>G214</f>
        <v>951.77856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59"/>
      <c r="Y213" s="54"/>
      <c r="Z213" s="121">
        <f>Z214</f>
        <v>806.592</v>
      </c>
      <c r="AA213" s="140">
        <f t="shared" si="34"/>
        <v>84.7457627118644</v>
      </c>
    </row>
    <row r="214" spans="1:27" ht="32.25" outlineLevel="3" thickBot="1">
      <c r="A214" s="5" t="s">
        <v>100</v>
      </c>
      <c r="B214" s="21">
        <v>951</v>
      </c>
      <c r="C214" s="6" t="s">
        <v>55</v>
      </c>
      <c r="D214" s="6" t="s">
        <v>432</v>
      </c>
      <c r="E214" s="6" t="s">
        <v>95</v>
      </c>
      <c r="F214" s="6"/>
      <c r="G214" s="123">
        <f>G215</f>
        <v>951.77856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59"/>
      <c r="Y214" s="54"/>
      <c r="Z214" s="123">
        <f>Z215</f>
        <v>806.592</v>
      </c>
      <c r="AA214" s="140">
        <f t="shared" si="34"/>
        <v>84.7457627118644</v>
      </c>
    </row>
    <row r="215" spans="1:27" ht="32.25" outlineLevel="3" thickBot="1">
      <c r="A215" s="74" t="s">
        <v>101</v>
      </c>
      <c r="B215" s="78">
        <v>951</v>
      </c>
      <c r="C215" s="79" t="s">
        <v>55</v>
      </c>
      <c r="D215" s="79" t="s">
        <v>432</v>
      </c>
      <c r="E215" s="79" t="s">
        <v>96</v>
      </c>
      <c r="F215" s="79"/>
      <c r="G215" s="120">
        <v>951.77856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59"/>
      <c r="Y215" s="54"/>
      <c r="Z215" s="120">
        <v>806.592</v>
      </c>
      <c r="AA215" s="140">
        <f t="shared" si="34"/>
        <v>84.7457627118644</v>
      </c>
    </row>
    <row r="216" spans="1:27" ht="16.5" outlineLevel="3" thickBot="1">
      <c r="A216" s="13" t="s">
        <v>145</v>
      </c>
      <c r="B216" s="19">
        <v>951</v>
      </c>
      <c r="C216" s="9" t="s">
        <v>55</v>
      </c>
      <c r="D216" s="9" t="s">
        <v>257</v>
      </c>
      <c r="E216" s="9" t="s">
        <v>5</v>
      </c>
      <c r="F216" s="9"/>
      <c r="G216" s="119">
        <f>G217+G224</f>
        <v>32887.91905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59"/>
      <c r="Y216" s="54"/>
      <c r="Z216" s="119">
        <f>Z217+Z224</f>
        <v>31240.19</v>
      </c>
      <c r="AA216" s="140">
        <f t="shared" si="34"/>
        <v>94.98986528306965</v>
      </c>
    </row>
    <row r="217" spans="1:27" ht="32.25" outlineLevel="3" thickBot="1">
      <c r="A217" s="8" t="s">
        <v>437</v>
      </c>
      <c r="B217" s="19">
        <v>951</v>
      </c>
      <c r="C217" s="9" t="s">
        <v>55</v>
      </c>
      <c r="D217" s="9" t="s">
        <v>286</v>
      </c>
      <c r="E217" s="9" t="s">
        <v>5</v>
      </c>
      <c r="F217" s="9"/>
      <c r="G217" s="119">
        <f>G218+G221</f>
        <v>4711.05554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59"/>
      <c r="Y217" s="54"/>
      <c r="Z217" s="119">
        <f>Z218+Z221</f>
        <v>4711.055</v>
      </c>
      <c r="AA217" s="140">
        <f t="shared" si="34"/>
        <v>99.99998853760064</v>
      </c>
    </row>
    <row r="218" spans="1:27" ht="111" outlineLevel="3" thickBot="1">
      <c r="A218" s="80" t="s">
        <v>410</v>
      </c>
      <c r="B218" s="76">
        <v>951</v>
      </c>
      <c r="C218" s="77" t="s">
        <v>55</v>
      </c>
      <c r="D218" s="77" t="s">
        <v>412</v>
      </c>
      <c r="E218" s="77" t="s">
        <v>5</v>
      </c>
      <c r="F218" s="77"/>
      <c r="G218" s="121">
        <f>G219</f>
        <v>955.81111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59"/>
      <c r="Y218" s="54"/>
      <c r="Z218" s="121">
        <f>Z219</f>
        <v>955.811</v>
      </c>
      <c r="AA218" s="140">
        <f t="shared" si="34"/>
        <v>99.99998849144995</v>
      </c>
    </row>
    <row r="219" spans="1:27" ht="32.25" customHeight="1" outlineLevel="3" thickBot="1">
      <c r="A219" s="5" t="s">
        <v>376</v>
      </c>
      <c r="B219" s="21">
        <v>951</v>
      </c>
      <c r="C219" s="6" t="s">
        <v>55</v>
      </c>
      <c r="D219" s="6" t="s">
        <v>412</v>
      </c>
      <c r="E219" s="6" t="s">
        <v>396</v>
      </c>
      <c r="F219" s="6"/>
      <c r="G219" s="123">
        <f>G220</f>
        <v>955.81111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59"/>
      <c r="Y219" s="54"/>
      <c r="Z219" s="123">
        <f>Z220</f>
        <v>955.811</v>
      </c>
      <c r="AA219" s="140">
        <f t="shared" si="34"/>
        <v>99.99998849144995</v>
      </c>
    </row>
    <row r="220" spans="1:27" ht="35.25" customHeight="1" outlineLevel="3" thickBot="1">
      <c r="A220" s="74" t="s">
        <v>376</v>
      </c>
      <c r="B220" s="78">
        <v>951</v>
      </c>
      <c r="C220" s="79" t="s">
        <v>55</v>
      </c>
      <c r="D220" s="79" t="s">
        <v>412</v>
      </c>
      <c r="E220" s="79" t="s">
        <v>378</v>
      </c>
      <c r="F220" s="79"/>
      <c r="G220" s="120">
        <v>955.81111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59"/>
      <c r="Y220" s="54"/>
      <c r="Z220" s="120">
        <v>955.811</v>
      </c>
      <c r="AA220" s="140">
        <f t="shared" si="34"/>
        <v>99.99998849144995</v>
      </c>
    </row>
    <row r="221" spans="1:27" ht="110.25" customHeight="1" outlineLevel="3" thickBot="1">
      <c r="A221" s="80" t="s">
        <v>411</v>
      </c>
      <c r="B221" s="76">
        <v>951</v>
      </c>
      <c r="C221" s="77" t="s">
        <v>55</v>
      </c>
      <c r="D221" s="77" t="s">
        <v>413</v>
      </c>
      <c r="E221" s="77" t="s">
        <v>5</v>
      </c>
      <c r="F221" s="77"/>
      <c r="G221" s="121">
        <f>G222</f>
        <v>3755.24443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59"/>
      <c r="Y221" s="54"/>
      <c r="Z221" s="121">
        <f>Z222</f>
        <v>3755.244</v>
      </c>
      <c r="AA221" s="140">
        <f t="shared" si="34"/>
        <v>99.99998854934724</v>
      </c>
    </row>
    <row r="222" spans="1:27" ht="35.25" customHeight="1" outlineLevel="3" thickBot="1">
      <c r="A222" s="5" t="s">
        <v>376</v>
      </c>
      <c r="B222" s="21">
        <v>951</v>
      </c>
      <c r="C222" s="6" t="s">
        <v>55</v>
      </c>
      <c r="D222" s="6" t="s">
        <v>413</v>
      </c>
      <c r="E222" s="6" t="s">
        <v>396</v>
      </c>
      <c r="F222" s="6"/>
      <c r="G222" s="123">
        <f>G223</f>
        <v>3755.24443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59"/>
      <c r="Y222" s="54"/>
      <c r="Z222" s="123">
        <f>Z223</f>
        <v>3755.244</v>
      </c>
      <c r="AA222" s="140">
        <f t="shared" si="34"/>
        <v>99.99998854934724</v>
      </c>
    </row>
    <row r="223" spans="1:27" ht="35.25" customHeight="1" outlineLevel="3" thickBot="1">
      <c r="A223" s="74" t="s">
        <v>376</v>
      </c>
      <c r="B223" s="78">
        <v>951</v>
      </c>
      <c r="C223" s="79" t="s">
        <v>55</v>
      </c>
      <c r="D223" s="79" t="s">
        <v>413</v>
      </c>
      <c r="E223" s="79" t="s">
        <v>378</v>
      </c>
      <c r="F223" s="79"/>
      <c r="G223" s="120">
        <v>3755.24443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59"/>
      <c r="Y223" s="54"/>
      <c r="Z223" s="120">
        <v>3755.244</v>
      </c>
      <c r="AA223" s="140">
        <f t="shared" si="34"/>
        <v>99.99998854934724</v>
      </c>
    </row>
    <row r="224" spans="1:27" ht="32.25" outlineLevel="3" thickBot="1">
      <c r="A224" s="8" t="s">
        <v>438</v>
      </c>
      <c r="B224" s="19">
        <v>951</v>
      </c>
      <c r="C224" s="9" t="s">
        <v>55</v>
      </c>
      <c r="D224" s="9" t="s">
        <v>282</v>
      </c>
      <c r="E224" s="9" t="s">
        <v>5</v>
      </c>
      <c r="F224" s="9"/>
      <c r="G224" s="119">
        <f>G225+G228+G231+G233+G236</f>
        <v>28176.86351</v>
      </c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56"/>
      <c r="Y224" s="146"/>
      <c r="Z224" s="119">
        <f>Z225+Z228+Z231+Z233+Z236</f>
        <v>26529.135</v>
      </c>
      <c r="AA224" s="140">
        <f t="shared" si="34"/>
        <v>94.15219330776394</v>
      </c>
    </row>
    <row r="225" spans="1:27" ht="47.25" customHeight="1" outlineLevel="3" thickBot="1">
      <c r="A225" s="80" t="s">
        <v>153</v>
      </c>
      <c r="B225" s="76">
        <v>951</v>
      </c>
      <c r="C225" s="77" t="s">
        <v>55</v>
      </c>
      <c r="D225" s="77" t="s">
        <v>283</v>
      </c>
      <c r="E225" s="77" t="s">
        <v>5</v>
      </c>
      <c r="F225" s="77"/>
      <c r="G225" s="121">
        <f>G226</f>
        <v>0</v>
      </c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56"/>
      <c r="Y225" s="146"/>
      <c r="Z225" s="121">
        <f>Z226</f>
        <v>0</v>
      </c>
      <c r="AA225" s="140">
        <v>0</v>
      </c>
    </row>
    <row r="226" spans="1:27" ht="19.5" customHeight="1" outlineLevel="3" thickBot="1">
      <c r="A226" s="5" t="s">
        <v>100</v>
      </c>
      <c r="B226" s="21">
        <v>951</v>
      </c>
      <c r="C226" s="6" t="s">
        <v>55</v>
      </c>
      <c r="D226" s="6" t="s">
        <v>283</v>
      </c>
      <c r="E226" s="6" t="s">
        <v>95</v>
      </c>
      <c r="F226" s="6"/>
      <c r="G226" s="123">
        <f>G227</f>
        <v>0</v>
      </c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56"/>
      <c r="Y226" s="146"/>
      <c r="Z226" s="123">
        <f>Z227</f>
        <v>0</v>
      </c>
      <c r="AA226" s="140">
        <v>0</v>
      </c>
    </row>
    <row r="227" spans="1:27" ht="32.25" outlineLevel="3" thickBot="1">
      <c r="A227" s="74" t="s">
        <v>101</v>
      </c>
      <c r="B227" s="78">
        <v>951</v>
      </c>
      <c r="C227" s="79" t="s">
        <v>55</v>
      </c>
      <c r="D227" s="79" t="s">
        <v>283</v>
      </c>
      <c r="E227" s="79" t="s">
        <v>96</v>
      </c>
      <c r="F227" s="79"/>
      <c r="G227" s="120">
        <v>0</v>
      </c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56"/>
      <c r="Y227" s="146"/>
      <c r="Z227" s="120">
        <v>0</v>
      </c>
      <c r="AA227" s="140">
        <v>0</v>
      </c>
    </row>
    <row r="228" spans="1:27" ht="63.75" outlineLevel="3" thickBot="1">
      <c r="A228" s="80" t="s">
        <v>217</v>
      </c>
      <c r="B228" s="76">
        <v>951</v>
      </c>
      <c r="C228" s="77" t="s">
        <v>55</v>
      </c>
      <c r="D228" s="77" t="s">
        <v>284</v>
      </c>
      <c r="E228" s="77" t="s">
        <v>5</v>
      </c>
      <c r="F228" s="77"/>
      <c r="G228" s="121">
        <f>G229</f>
        <v>6781.5715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59"/>
      <c r="Y228" s="54"/>
      <c r="Z228" s="121">
        <f>Z229</f>
        <v>5226.168</v>
      </c>
      <c r="AA228" s="140">
        <f t="shared" si="34"/>
        <v>77.06426158007771</v>
      </c>
    </row>
    <row r="229" spans="1:27" ht="18.75" customHeight="1" outlineLevel="4" thickBot="1">
      <c r="A229" s="5" t="s">
        <v>100</v>
      </c>
      <c r="B229" s="21">
        <v>951</v>
      </c>
      <c r="C229" s="6" t="s">
        <v>55</v>
      </c>
      <c r="D229" s="6" t="s">
        <v>284</v>
      </c>
      <c r="E229" s="6" t="s">
        <v>95</v>
      </c>
      <c r="F229" s="6"/>
      <c r="G229" s="123">
        <f>G230</f>
        <v>6781.5715</v>
      </c>
      <c r="H229" s="32">
        <f aca="true" t="shared" si="35" ref="H229:X229">H230</f>
        <v>0</v>
      </c>
      <c r="I229" s="32">
        <f t="shared" si="35"/>
        <v>0</v>
      </c>
      <c r="J229" s="32">
        <f t="shared" si="35"/>
        <v>0</v>
      </c>
      <c r="K229" s="32">
        <f t="shared" si="35"/>
        <v>0</v>
      </c>
      <c r="L229" s="32">
        <f t="shared" si="35"/>
        <v>0</v>
      </c>
      <c r="M229" s="32">
        <f t="shared" si="35"/>
        <v>0</v>
      </c>
      <c r="N229" s="32">
        <f t="shared" si="35"/>
        <v>0</v>
      </c>
      <c r="O229" s="32">
        <f t="shared" si="35"/>
        <v>0</v>
      </c>
      <c r="P229" s="32">
        <f t="shared" si="35"/>
        <v>0</v>
      </c>
      <c r="Q229" s="32">
        <f t="shared" si="35"/>
        <v>0</v>
      </c>
      <c r="R229" s="32">
        <f t="shared" si="35"/>
        <v>0</v>
      </c>
      <c r="S229" s="32">
        <f t="shared" si="35"/>
        <v>0</v>
      </c>
      <c r="T229" s="32">
        <f t="shared" si="35"/>
        <v>0</v>
      </c>
      <c r="U229" s="32">
        <f t="shared" si="35"/>
        <v>0</v>
      </c>
      <c r="V229" s="32">
        <f t="shared" si="35"/>
        <v>0</v>
      </c>
      <c r="W229" s="32">
        <f t="shared" si="35"/>
        <v>0</v>
      </c>
      <c r="X229" s="60">
        <f t="shared" si="35"/>
        <v>2675.999</v>
      </c>
      <c r="Y229" s="54">
        <f>X229/G210*100</f>
        <v>7.907869127084674</v>
      </c>
      <c r="Z229" s="123">
        <f>Z230</f>
        <v>5226.168</v>
      </c>
      <c r="AA229" s="140">
        <f t="shared" si="34"/>
        <v>77.06426158007771</v>
      </c>
    </row>
    <row r="230" spans="1:27" ht="32.25" outlineLevel="5" thickBot="1">
      <c r="A230" s="74" t="s">
        <v>101</v>
      </c>
      <c r="B230" s="78">
        <v>951</v>
      </c>
      <c r="C230" s="79" t="s">
        <v>55</v>
      </c>
      <c r="D230" s="79" t="s">
        <v>284</v>
      </c>
      <c r="E230" s="79" t="s">
        <v>96</v>
      </c>
      <c r="F230" s="79"/>
      <c r="G230" s="120">
        <f>5763.62789+1554-536.05639</f>
        <v>6781.5715</v>
      </c>
      <c r="H230" s="26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42"/>
      <c r="X230" s="58">
        <v>2675.999</v>
      </c>
      <c r="Y230" s="54">
        <f>X230/G224*100</f>
        <v>9.497150025411043</v>
      </c>
      <c r="Z230" s="120">
        <v>5226.168</v>
      </c>
      <c r="AA230" s="140">
        <f t="shared" si="34"/>
        <v>77.06426158007771</v>
      </c>
    </row>
    <row r="231" spans="1:27" ht="63.75" outlineLevel="5" thickBot="1">
      <c r="A231" s="80" t="s">
        <v>218</v>
      </c>
      <c r="B231" s="76">
        <v>951</v>
      </c>
      <c r="C231" s="77" t="s">
        <v>55</v>
      </c>
      <c r="D231" s="77" t="s">
        <v>285</v>
      </c>
      <c r="E231" s="77" t="s">
        <v>5</v>
      </c>
      <c r="F231" s="77"/>
      <c r="G231" s="121">
        <f>G232</f>
        <v>6881.048</v>
      </c>
      <c r="H231" s="50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65"/>
      <c r="Y231" s="54"/>
      <c r="Z231" s="121">
        <f>Z232</f>
        <v>6837.052</v>
      </c>
      <c r="AA231" s="140">
        <f t="shared" si="34"/>
        <v>99.36062064964523</v>
      </c>
    </row>
    <row r="232" spans="1:27" ht="19.5" customHeight="1" outlineLevel="6" thickBot="1">
      <c r="A232" s="74" t="s">
        <v>118</v>
      </c>
      <c r="B232" s="78">
        <v>951</v>
      </c>
      <c r="C232" s="79" t="s">
        <v>55</v>
      </c>
      <c r="D232" s="79" t="s">
        <v>285</v>
      </c>
      <c r="E232" s="79" t="s">
        <v>117</v>
      </c>
      <c r="F232" s="79"/>
      <c r="G232" s="120">
        <v>6881.048</v>
      </c>
      <c r="H232" s="32" t="e">
        <f>#REF!</f>
        <v>#REF!</v>
      </c>
      <c r="I232" s="32" t="e">
        <f>#REF!</f>
        <v>#REF!</v>
      </c>
      <c r="J232" s="32" t="e">
        <f>#REF!</f>
        <v>#REF!</v>
      </c>
      <c r="K232" s="32" t="e">
        <f>#REF!</f>
        <v>#REF!</v>
      </c>
      <c r="L232" s="32" t="e">
        <f>#REF!</f>
        <v>#REF!</v>
      </c>
      <c r="M232" s="32" t="e">
        <f>#REF!</f>
        <v>#REF!</v>
      </c>
      <c r="N232" s="32" t="e">
        <f>#REF!</f>
        <v>#REF!</v>
      </c>
      <c r="O232" s="32" t="e">
        <f>#REF!</f>
        <v>#REF!</v>
      </c>
      <c r="P232" s="32" t="e">
        <f>#REF!</f>
        <v>#REF!</v>
      </c>
      <c r="Q232" s="32" t="e">
        <f>#REF!</f>
        <v>#REF!</v>
      </c>
      <c r="R232" s="32" t="e">
        <f>#REF!</f>
        <v>#REF!</v>
      </c>
      <c r="S232" s="32" t="e">
        <f>#REF!</f>
        <v>#REF!</v>
      </c>
      <c r="T232" s="32" t="e">
        <f>#REF!</f>
        <v>#REF!</v>
      </c>
      <c r="U232" s="32" t="e">
        <f>#REF!</f>
        <v>#REF!</v>
      </c>
      <c r="V232" s="32" t="e">
        <f>#REF!</f>
        <v>#REF!</v>
      </c>
      <c r="W232" s="32" t="e">
        <f>#REF!</f>
        <v>#REF!</v>
      </c>
      <c r="X232" s="60" t="e">
        <f>#REF!</f>
        <v>#REF!</v>
      </c>
      <c r="Y232" s="54" t="e">
        <f>X232/G226*100</f>
        <v>#REF!</v>
      </c>
      <c r="Z232" s="120">
        <v>6837.052</v>
      </c>
      <c r="AA232" s="140">
        <f t="shared" si="34"/>
        <v>99.36062064964523</v>
      </c>
    </row>
    <row r="233" spans="1:27" ht="62.25" customHeight="1" outlineLevel="4" thickBot="1">
      <c r="A233" s="122" t="s">
        <v>372</v>
      </c>
      <c r="B233" s="76">
        <v>951</v>
      </c>
      <c r="C233" s="77" t="s">
        <v>55</v>
      </c>
      <c r="D233" s="77" t="s">
        <v>373</v>
      </c>
      <c r="E233" s="77" t="s">
        <v>5</v>
      </c>
      <c r="F233" s="77"/>
      <c r="G233" s="121">
        <f>G234+G235</f>
        <v>2941.51271</v>
      </c>
      <c r="H233" s="50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71"/>
      <c r="Y233" s="54"/>
      <c r="Z233" s="121">
        <f>Z234+Z235</f>
        <v>2893.183</v>
      </c>
      <c r="AA233" s="140">
        <f t="shared" si="34"/>
        <v>98.35697769261041</v>
      </c>
    </row>
    <row r="234" spans="1:27" ht="20.25" customHeight="1" outlineLevel="4" thickBot="1">
      <c r="A234" s="133" t="s">
        <v>100</v>
      </c>
      <c r="B234" s="134">
        <v>951</v>
      </c>
      <c r="C234" s="135" t="s">
        <v>55</v>
      </c>
      <c r="D234" s="135" t="s">
        <v>373</v>
      </c>
      <c r="E234" s="135" t="s">
        <v>96</v>
      </c>
      <c r="F234" s="135"/>
      <c r="G234" s="136">
        <v>2538.77271</v>
      </c>
      <c r="H234" s="50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71"/>
      <c r="Y234" s="54"/>
      <c r="Z234" s="136">
        <v>2538.773</v>
      </c>
      <c r="AA234" s="140">
        <f t="shared" si="34"/>
        <v>100.00001142284218</v>
      </c>
    </row>
    <row r="235" spans="1:27" ht="16.5" outlineLevel="4" thickBot="1">
      <c r="A235" s="74" t="s">
        <v>118</v>
      </c>
      <c r="B235" s="78">
        <v>951</v>
      </c>
      <c r="C235" s="79" t="s">
        <v>55</v>
      </c>
      <c r="D235" s="131" t="s">
        <v>373</v>
      </c>
      <c r="E235" s="79" t="s">
        <v>117</v>
      </c>
      <c r="F235" s="79"/>
      <c r="G235" s="120">
        <v>402.74</v>
      </c>
      <c r="H235" s="50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71"/>
      <c r="Y235" s="54"/>
      <c r="Z235" s="120">
        <v>354.41</v>
      </c>
      <c r="AA235" s="140">
        <f t="shared" si="34"/>
        <v>87.99970204101902</v>
      </c>
    </row>
    <row r="236" spans="1:27" ht="50.25" customHeight="1" outlineLevel="4" thickBot="1">
      <c r="A236" s="122" t="s">
        <v>415</v>
      </c>
      <c r="B236" s="76">
        <v>951</v>
      </c>
      <c r="C236" s="77" t="s">
        <v>55</v>
      </c>
      <c r="D236" s="77" t="s">
        <v>414</v>
      </c>
      <c r="E236" s="77" t="s">
        <v>5</v>
      </c>
      <c r="F236" s="77"/>
      <c r="G236" s="121">
        <f>G237+G238</f>
        <v>11572.7313</v>
      </c>
      <c r="H236" s="150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85"/>
      <c r="Y236" s="146"/>
      <c r="Z236" s="121">
        <f>Z237+Z238</f>
        <v>11572.732</v>
      </c>
      <c r="AA236" s="140">
        <f t="shared" si="34"/>
        <v>100.00000604870174</v>
      </c>
    </row>
    <row r="237" spans="1:27" ht="32.25" outlineLevel="4" thickBot="1">
      <c r="A237" s="133" t="s">
        <v>100</v>
      </c>
      <c r="B237" s="134">
        <v>951</v>
      </c>
      <c r="C237" s="135" t="s">
        <v>55</v>
      </c>
      <c r="D237" s="135" t="s">
        <v>414</v>
      </c>
      <c r="E237" s="135" t="s">
        <v>96</v>
      </c>
      <c r="F237" s="135"/>
      <c r="G237" s="120">
        <v>10155.09073</v>
      </c>
      <c r="H237" s="150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85"/>
      <c r="Y237" s="146"/>
      <c r="Z237" s="120">
        <v>10155.091</v>
      </c>
      <c r="AA237" s="140">
        <f t="shared" si="34"/>
        <v>100.00000265876503</v>
      </c>
    </row>
    <row r="238" spans="1:27" ht="16.5" outlineLevel="4" thickBot="1">
      <c r="A238" s="74" t="s">
        <v>118</v>
      </c>
      <c r="B238" s="78">
        <v>951</v>
      </c>
      <c r="C238" s="79" t="s">
        <v>55</v>
      </c>
      <c r="D238" s="131" t="s">
        <v>414</v>
      </c>
      <c r="E238" s="79" t="s">
        <v>117</v>
      </c>
      <c r="F238" s="79"/>
      <c r="G238" s="120">
        <v>1417.64057</v>
      </c>
      <c r="H238" s="150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85"/>
      <c r="Y238" s="146"/>
      <c r="Z238" s="120">
        <v>1417.641</v>
      </c>
      <c r="AA238" s="140">
        <f t="shared" si="34"/>
        <v>100.00003033208904</v>
      </c>
    </row>
    <row r="239" spans="1:27" ht="16.5" outlineLevel="4" thickBot="1">
      <c r="A239" s="8" t="s">
        <v>32</v>
      </c>
      <c r="B239" s="19">
        <v>951</v>
      </c>
      <c r="C239" s="9" t="s">
        <v>11</v>
      </c>
      <c r="D239" s="9" t="s">
        <v>257</v>
      </c>
      <c r="E239" s="9" t="s">
        <v>5</v>
      </c>
      <c r="F239" s="9"/>
      <c r="G239" s="119">
        <f>G240+G245</f>
        <v>6826.79</v>
      </c>
      <c r="H239" s="50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71"/>
      <c r="Y239" s="54"/>
      <c r="Z239" s="119">
        <f>Z240+Z245</f>
        <v>126.79</v>
      </c>
      <c r="AA239" s="140">
        <f t="shared" si="34"/>
        <v>1.8572418369394696</v>
      </c>
    </row>
    <row r="240" spans="1:27" ht="32.25" outlineLevel="4" thickBot="1">
      <c r="A240" s="95" t="s">
        <v>135</v>
      </c>
      <c r="B240" s="19">
        <v>951</v>
      </c>
      <c r="C240" s="9" t="s">
        <v>11</v>
      </c>
      <c r="D240" s="9" t="s">
        <v>258</v>
      </c>
      <c r="E240" s="9" t="s">
        <v>5</v>
      </c>
      <c r="F240" s="9"/>
      <c r="G240" s="119">
        <f>G241</f>
        <v>6700</v>
      </c>
      <c r="H240" s="50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71"/>
      <c r="Y240" s="54"/>
      <c r="Z240" s="119">
        <f>Z241</f>
        <v>0</v>
      </c>
      <c r="AA240" s="140">
        <f t="shared" si="34"/>
        <v>0</v>
      </c>
    </row>
    <row r="241" spans="1:27" ht="32.25" outlineLevel="4" thickBot="1">
      <c r="A241" s="95" t="s">
        <v>136</v>
      </c>
      <c r="B241" s="19">
        <v>951</v>
      </c>
      <c r="C241" s="9" t="s">
        <v>11</v>
      </c>
      <c r="D241" s="9" t="s">
        <v>259</v>
      </c>
      <c r="E241" s="9" t="s">
        <v>5</v>
      </c>
      <c r="F241" s="9"/>
      <c r="G241" s="119">
        <f>G242</f>
        <v>6700</v>
      </c>
      <c r="H241" s="50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1"/>
      <c r="Y241" s="54"/>
      <c r="Z241" s="119">
        <f>Z242</f>
        <v>0</v>
      </c>
      <c r="AA241" s="140">
        <f t="shared" si="34"/>
        <v>0</v>
      </c>
    </row>
    <row r="242" spans="1:27" ht="48" outlineLevel="4" thickBot="1">
      <c r="A242" s="97" t="s">
        <v>420</v>
      </c>
      <c r="B242" s="76">
        <v>951</v>
      </c>
      <c r="C242" s="77" t="s">
        <v>11</v>
      </c>
      <c r="D242" s="77" t="s">
        <v>421</v>
      </c>
      <c r="E242" s="77" t="s">
        <v>5</v>
      </c>
      <c r="F242" s="77"/>
      <c r="G242" s="121">
        <f>G243</f>
        <v>6700</v>
      </c>
      <c r="H242" s="50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71"/>
      <c r="Y242" s="54"/>
      <c r="Z242" s="121">
        <f>Z243</f>
        <v>0</v>
      </c>
      <c r="AA242" s="140">
        <f t="shared" si="34"/>
        <v>0</v>
      </c>
    </row>
    <row r="243" spans="1:27" ht="32.25" outlineLevel="4" thickBot="1">
      <c r="A243" s="5" t="s">
        <v>100</v>
      </c>
      <c r="B243" s="21">
        <v>951</v>
      </c>
      <c r="C243" s="6" t="s">
        <v>11</v>
      </c>
      <c r="D243" s="6" t="s">
        <v>421</v>
      </c>
      <c r="E243" s="6" t="s">
        <v>95</v>
      </c>
      <c r="F243" s="6"/>
      <c r="G243" s="123">
        <f>G244</f>
        <v>6700</v>
      </c>
      <c r="H243" s="50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71"/>
      <c r="Y243" s="54"/>
      <c r="Z243" s="123">
        <f>Z244</f>
        <v>0</v>
      </c>
      <c r="AA243" s="140">
        <f t="shared" si="34"/>
        <v>0</v>
      </c>
    </row>
    <row r="244" spans="1:27" ht="32.25" outlineLevel="4" thickBot="1">
      <c r="A244" s="74" t="s">
        <v>101</v>
      </c>
      <c r="B244" s="78">
        <v>951</v>
      </c>
      <c r="C244" s="79" t="s">
        <v>11</v>
      </c>
      <c r="D244" s="79" t="s">
        <v>421</v>
      </c>
      <c r="E244" s="79" t="s">
        <v>96</v>
      </c>
      <c r="F244" s="79"/>
      <c r="G244" s="120">
        <v>6700</v>
      </c>
      <c r="H244" s="50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1"/>
      <c r="Y244" s="54"/>
      <c r="Z244" s="120">
        <v>0</v>
      </c>
      <c r="AA244" s="140">
        <f t="shared" si="34"/>
        <v>0</v>
      </c>
    </row>
    <row r="245" spans="1:27" ht="16.5" outlineLevel="5" thickBot="1">
      <c r="A245" s="13" t="s">
        <v>145</v>
      </c>
      <c r="B245" s="19">
        <v>951</v>
      </c>
      <c r="C245" s="9" t="s">
        <v>11</v>
      </c>
      <c r="D245" s="9" t="s">
        <v>257</v>
      </c>
      <c r="E245" s="9" t="s">
        <v>5</v>
      </c>
      <c r="F245" s="9"/>
      <c r="G245" s="119">
        <f>G246+G252+G256</f>
        <v>126.79</v>
      </c>
      <c r="H245" s="26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42"/>
      <c r="X245" s="58">
        <v>110.26701</v>
      </c>
      <c r="Y245" s="54">
        <f>X245/G239*100</f>
        <v>1.6152102232528027</v>
      </c>
      <c r="Z245" s="119">
        <f>Z246+Z252+Z256</f>
        <v>126.79</v>
      </c>
      <c r="AA245" s="140">
        <f t="shared" si="34"/>
        <v>100</v>
      </c>
    </row>
    <row r="246" spans="1:27" ht="32.25" outlineLevel="5" thickBot="1">
      <c r="A246" s="80" t="s">
        <v>227</v>
      </c>
      <c r="B246" s="76">
        <v>951</v>
      </c>
      <c r="C246" s="77" t="s">
        <v>11</v>
      </c>
      <c r="D246" s="77" t="s">
        <v>287</v>
      </c>
      <c r="E246" s="77" t="s">
        <v>5</v>
      </c>
      <c r="F246" s="77"/>
      <c r="G246" s="121">
        <f>G247+G250</f>
        <v>0</v>
      </c>
      <c r="H246" s="2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42"/>
      <c r="X246" s="58"/>
      <c r="Y246" s="54"/>
      <c r="Z246" s="121">
        <f>Z247+Z250</f>
        <v>0</v>
      </c>
      <c r="AA246" s="140">
        <v>0</v>
      </c>
    </row>
    <row r="247" spans="1:27" ht="48" outlineLevel="5" thickBot="1">
      <c r="A247" s="5" t="s">
        <v>154</v>
      </c>
      <c r="B247" s="21">
        <v>951</v>
      </c>
      <c r="C247" s="6" t="s">
        <v>11</v>
      </c>
      <c r="D247" s="6" t="s">
        <v>288</v>
      </c>
      <c r="E247" s="6" t="s">
        <v>5</v>
      </c>
      <c r="F247" s="6"/>
      <c r="G247" s="123">
        <f>G248</f>
        <v>0</v>
      </c>
      <c r="H247" s="31">
        <f aca="true" t="shared" si="36" ref="H247:X247">H248</f>
        <v>0</v>
      </c>
      <c r="I247" s="31">
        <f t="shared" si="36"/>
        <v>0</v>
      </c>
      <c r="J247" s="31">
        <f t="shared" si="36"/>
        <v>0</v>
      </c>
      <c r="K247" s="31">
        <f t="shared" si="36"/>
        <v>0</v>
      </c>
      <c r="L247" s="31">
        <f t="shared" si="36"/>
        <v>0</v>
      </c>
      <c r="M247" s="31">
        <f t="shared" si="36"/>
        <v>0</v>
      </c>
      <c r="N247" s="31">
        <f t="shared" si="36"/>
        <v>0</v>
      </c>
      <c r="O247" s="31">
        <f t="shared" si="36"/>
        <v>0</v>
      </c>
      <c r="P247" s="31">
        <f t="shared" si="36"/>
        <v>0</v>
      </c>
      <c r="Q247" s="31">
        <f t="shared" si="36"/>
        <v>0</v>
      </c>
      <c r="R247" s="31">
        <f t="shared" si="36"/>
        <v>0</v>
      </c>
      <c r="S247" s="31">
        <f t="shared" si="36"/>
        <v>0</v>
      </c>
      <c r="T247" s="31">
        <f t="shared" si="36"/>
        <v>0</v>
      </c>
      <c r="U247" s="31">
        <f t="shared" si="36"/>
        <v>0</v>
      </c>
      <c r="V247" s="31">
        <f t="shared" si="36"/>
        <v>0</v>
      </c>
      <c r="W247" s="31">
        <f t="shared" si="36"/>
        <v>0</v>
      </c>
      <c r="X247" s="59">
        <f t="shared" si="36"/>
        <v>2639.87191</v>
      </c>
      <c r="Y247" s="54" t="e">
        <f>X247/#REF!*100</f>
        <v>#REF!</v>
      </c>
      <c r="Z247" s="123">
        <f>Z248</f>
        <v>0</v>
      </c>
      <c r="AA247" s="140">
        <v>0</v>
      </c>
    </row>
    <row r="248" spans="1:27" ht="18.75" customHeight="1" outlineLevel="5" thickBot="1">
      <c r="A248" s="174" t="s">
        <v>100</v>
      </c>
      <c r="B248" s="175">
        <v>951</v>
      </c>
      <c r="C248" s="176" t="s">
        <v>11</v>
      </c>
      <c r="D248" s="176" t="s">
        <v>288</v>
      </c>
      <c r="E248" s="176" t="s">
        <v>95</v>
      </c>
      <c r="F248" s="176"/>
      <c r="G248" s="178">
        <f>G249</f>
        <v>0</v>
      </c>
      <c r="H248" s="194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6"/>
      <c r="X248" s="197">
        <v>2639.87191</v>
      </c>
      <c r="Y248" s="198" t="e">
        <f>X248/#REF!*100</f>
        <v>#REF!</v>
      </c>
      <c r="Z248" s="178">
        <f>Z249</f>
        <v>0</v>
      </c>
      <c r="AA248" s="140">
        <v>0</v>
      </c>
    </row>
    <row r="249" spans="1:27" ht="32.25" outlineLevel="5" thickBot="1">
      <c r="A249" s="74" t="s">
        <v>101</v>
      </c>
      <c r="B249" s="78">
        <v>951</v>
      </c>
      <c r="C249" s="79" t="s">
        <v>11</v>
      </c>
      <c r="D249" s="79" t="s">
        <v>288</v>
      </c>
      <c r="E249" s="79" t="s">
        <v>96</v>
      </c>
      <c r="F249" s="79"/>
      <c r="G249" s="120">
        <v>0</v>
      </c>
      <c r="H249" s="50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65"/>
      <c r="Y249" s="54"/>
      <c r="Z249" s="120">
        <v>0</v>
      </c>
      <c r="AA249" s="140">
        <v>0</v>
      </c>
    </row>
    <row r="250" spans="1:27" ht="32.25" outlineLevel="5" thickBot="1">
      <c r="A250" s="5" t="s">
        <v>155</v>
      </c>
      <c r="B250" s="21">
        <v>951</v>
      </c>
      <c r="C250" s="6" t="s">
        <v>11</v>
      </c>
      <c r="D250" s="6" t="s">
        <v>390</v>
      </c>
      <c r="E250" s="6" t="s">
        <v>5</v>
      </c>
      <c r="F250" s="6"/>
      <c r="G250" s="123">
        <f>G251</f>
        <v>0</v>
      </c>
      <c r="H250" s="50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65"/>
      <c r="Y250" s="54"/>
      <c r="Z250" s="123">
        <f>Z251</f>
        <v>0</v>
      </c>
      <c r="AA250" s="140">
        <v>0</v>
      </c>
    </row>
    <row r="251" spans="1:27" ht="97.5" customHeight="1" outlineLevel="5" thickBot="1">
      <c r="A251" s="130" t="s">
        <v>374</v>
      </c>
      <c r="B251" s="78">
        <v>951</v>
      </c>
      <c r="C251" s="79" t="s">
        <v>11</v>
      </c>
      <c r="D251" s="131" t="s">
        <v>390</v>
      </c>
      <c r="E251" s="131" t="s">
        <v>366</v>
      </c>
      <c r="F251" s="131"/>
      <c r="G251" s="132">
        <v>0</v>
      </c>
      <c r="H251" s="50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65"/>
      <c r="Y251" s="54"/>
      <c r="Z251" s="132">
        <v>0</v>
      </c>
      <c r="AA251" s="140">
        <v>0</v>
      </c>
    </row>
    <row r="252" spans="1:27" ht="32.25" outlineLevel="5" thickBot="1">
      <c r="A252" s="80" t="s">
        <v>226</v>
      </c>
      <c r="B252" s="76">
        <v>951</v>
      </c>
      <c r="C252" s="77" t="s">
        <v>11</v>
      </c>
      <c r="D252" s="77" t="s">
        <v>286</v>
      </c>
      <c r="E252" s="77" t="s">
        <v>5</v>
      </c>
      <c r="F252" s="77"/>
      <c r="G252" s="16">
        <f>G253</f>
        <v>0</v>
      </c>
      <c r="H252" s="50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65"/>
      <c r="Y252" s="54"/>
      <c r="Z252" s="16">
        <f>Z253</f>
        <v>0</v>
      </c>
      <c r="AA252" s="140">
        <v>0</v>
      </c>
    </row>
    <row r="253" spans="1:27" ht="48" outlineLevel="5" thickBot="1">
      <c r="A253" s="5" t="s">
        <v>156</v>
      </c>
      <c r="B253" s="21">
        <v>951</v>
      </c>
      <c r="C253" s="6" t="s">
        <v>11</v>
      </c>
      <c r="D253" s="6" t="s">
        <v>289</v>
      </c>
      <c r="E253" s="6" t="s">
        <v>5</v>
      </c>
      <c r="F253" s="6"/>
      <c r="G253" s="7">
        <f>G254</f>
        <v>0</v>
      </c>
      <c r="H253" s="50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65"/>
      <c r="Y253" s="54"/>
      <c r="Z253" s="7">
        <f>Z254</f>
        <v>0</v>
      </c>
      <c r="AA253" s="140">
        <v>0</v>
      </c>
    </row>
    <row r="254" spans="1:27" ht="18.75" customHeight="1" outlineLevel="5" thickBot="1">
      <c r="A254" s="174" t="s">
        <v>100</v>
      </c>
      <c r="B254" s="175">
        <v>951</v>
      </c>
      <c r="C254" s="176" t="s">
        <v>11</v>
      </c>
      <c r="D254" s="176" t="s">
        <v>289</v>
      </c>
      <c r="E254" s="176" t="s">
        <v>95</v>
      </c>
      <c r="F254" s="176"/>
      <c r="G254" s="195">
        <f>G255</f>
        <v>0</v>
      </c>
      <c r="H254" s="199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200"/>
      <c r="Y254" s="198"/>
      <c r="Z254" s="195">
        <f>Z255</f>
        <v>0</v>
      </c>
      <c r="AA254" s="140">
        <v>0</v>
      </c>
    </row>
    <row r="255" spans="1:27" ht="32.25" outlineLevel="6" thickBot="1">
      <c r="A255" s="74" t="s">
        <v>101</v>
      </c>
      <c r="B255" s="78">
        <v>951</v>
      </c>
      <c r="C255" s="79" t="s">
        <v>11</v>
      </c>
      <c r="D255" s="79" t="s">
        <v>289</v>
      </c>
      <c r="E255" s="79" t="s">
        <v>96</v>
      </c>
      <c r="F255" s="79"/>
      <c r="G255" s="84">
        <v>0</v>
      </c>
      <c r="H255" s="29" t="e">
        <f>#REF!+H259</f>
        <v>#REF!</v>
      </c>
      <c r="I255" s="29" t="e">
        <f>#REF!+I259</f>
        <v>#REF!</v>
      </c>
      <c r="J255" s="29" t="e">
        <f>#REF!+J259</f>
        <v>#REF!</v>
      </c>
      <c r="K255" s="29" t="e">
        <f>#REF!+K259</f>
        <v>#REF!</v>
      </c>
      <c r="L255" s="29" t="e">
        <f>#REF!+L259</f>
        <v>#REF!</v>
      </c>
      <c r="M255" s="29" t="e">
        <f>#REF!+M259</f>
        <v>#REF!</v>
      </c>
      <c r="N255" s="29" t="e">
        <f>#REF!+N259</f>
        <v>#REF!</v>
      </c>
      <c r="O255" s="29" t="e">
        <f>#REF!+O259</f>
        <v>#REF!</v>
      </c>
      <c r="P255" s="29" t="e">
        <f>#REF!+P259</f>
        <v>#REF!</v>
      </c>
      <c r="Q255" s="29" t="e">
        <f>#REF!+Q259</f>
        <v>#REF!</v>
      </c>
      <c r="R255" s="29" t="e">
        <f>#REF!+R259</f>
        <v>#REF!</v>
      </c>
      <c r="S255" s="29" t="e">
        <f>#REF!+S259</f>
        <v>#REF!</v>
      </c>
      <c r="T255" s="29" t="e">
        <f>#REF!+T259</f>
        <v>#REF!</v>
      </c>
      <c r="U255" s="29" t="e">
        <f>#REF!+U259</f>
        <v>#REF!</v>
      </c>
      <c r="V255" s="29" t="e">
        <f>#REF!+V259</f>
        <v>#REF!</v>
      </c>
      <c r="W255" s="29" t="e">
        <f>#REF!+W259</f>
        <v>#REF!</v>
      </c>
      <c r="X255" s="64" t="e">
        <f>#REF!+X259</f>
        <v>#REF!</v>
      </c>
      <c r="Y255" s="54" t="e">
        <f>X255/G249*100</f>
        <v>#REF!</v>
      </c>
      <c r="Z255" s="84">
        <v>0</v>
      </c>
      <c r="AA255" s="140">
        <v>0</v>
      </c>
    </row>
    <row r="256" spans="1:27" ht="48" outlineLevel="6" thickBot="1">
      <c r="A256" s="80" t="s">
        <v>436</v>
      </c>
      <c r="B256" s="76">
        <v>951</v>
      </c>
      <c r="C256" s="77" t="s">
        <v>11</v>
      </c>
      <c r="D256" s="77" t="s">
        <v>388</v>
      </c>
      <c r="E256" s="77" t="s">
        <v>5</v>
      </c>
      <c r="F256" s="79"/>
      <c r="G256" s="121">
        <f>G257</f>
        <v>126.79</v>
      </c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64"/>
      <c r="Y256" s="54"/>
      <c r="Z256" s="121">
        <f>Z257</f>
        <v>126.79</v>
      </c>
      <c r="AA256" s="140">
        <f t="shared" si="34"/>
        <v>100</v>
      </c>
    </row>
    <row r="257" spans="1:27" ht="32.25" outlineLevel="6" thickBot="1">
      <c r="A257" s="5" t="s">
        <v>100</v>
      </c>
      <c r="B257" s="21">
        <v>951</v>
      </c>
      <c r="C257" s="6" t="s">
        <v>11</v>
      </c>
      <c r="D257" s="6" t="s">
        <v>389</v>
      </c>
      <c r="E257" s="6" t="s">
        <v>95</v>
      </c>
      <c r="F257" s="79"/>
      <c r="G257" s="123">
        <f>G258</f>
        <v>126.79</v>
      </c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64"/>
      <c r="Y257" s="54"/>
      <c r="Z257" s="123">
        <f>Z258</f>
        <v>126.79</v>
      </c>
      <c r="AA257" s="140">
        <f t="shared" si="34"/>
        <v>100</v>
      </c>
    </row>
    <row r="258" spans="1:27" ht="32.25" outlineLevel="6" thickBot="1">
      <c r="A258" s="85" t="s">
        <v>101</v>
      </c>
      <c r="B258" s="78">
        <v>951</v>
      </c>
      <c r="C258" s="79" t="s">
        <v>11</v>
      </c>
      <c r="D258" s="79" t="s">
        <v>389</v>
      </c>
      <c r="E258" s="79" t="s">
        <v>96</v>
      </c>
      <c r="F258" s="79"/>
      <c r="G258" s="120">
        <v>126.79</v>
      </c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64"/>
      <c r="Y258" s="54"/>
      <c r="Z258" s="120">
        <v>126.79</v>
      </c>
      <c r="AA258" s="140">
        <f t="shared" si="34"/>
        <v>100</v>
      </c>
    </row>
    <row r="259" spans="1:27" ht="16.5" outlineLevel="3" thickBot="1">
      <c r="A259" s="92" t="s">
        <v>56</v>
      </c>
      <c r="B259" s="18">
        <v>951</v>
      </c>
      <c r="C259" s="37" t="s">
        <v>48</v>
      </c>
      <c r="D259" s="37" t="s">
        <v>257</v>
      </c>
      <c r="E259" s="37" t="s">
        <v>5</v>
      </c>
      <c r="F259" s="37"/>
      <c r="G259" s="129">
        <f>G296+G260+G271</f>
        <v>19465.54305</v>
      </c>
      <c r="H259" s="144">
        <f aca="true" t="shared" si="37" ref="H259:X259">H261+H319</f>
        <v>0</v>
      </c>
      <c r="I259" s="144">
        <f t="shared" si="37"/>
        <v>0</v>
      </c>
      <c r="J259" s="144">
        <f t="shared" si="37"/>
        <v>0</v>
      </c>
      <c r="K259" s="144">
        <f t="shared" si="37"/>
        <v>0</v>
      </c>
      <c r="L259" s="144">
        <f t="shared" si="37"/>
        <v>0</v>
      </c>
      <c r="M259" s="144">
        <f t="shared" si="37"/>
        <v>0</v>
      </c>
      <c r="N259" s="144">
        <f t="shared" si="37"/>
        <v>0</v>
      </c>
      <c r="O259" s="144">
        <f t="shared" si="37"/>
        <v>0</v>
      </c>
      <c r="P259" s="144">
        <f t="shared" si="37"/>
        <v>0</v>
      </c>
      <c r="Q259" s="144">
        <f t="shared" si="37"/>
        <v>0</v>
      </c>
      <c r="R259" s="144">
        <f t="shared" si="37"/>
        <v>0</v>
      </c>
      <c r="S259" s="144">
        <f t="shared" si="37"/>
        <v>0</v>
      </c>
      <c r="T259" s="144">
        <f t="shared" si="37"/>
        <v>0</v>
      </c>
      <c r="U259" s="144">
        <f t="shared" si="37"/>
        <v>0</v>
      </c>
      <c r="V259" s="144">
        <f t="shared" si="37"/>
        <v>0</v>
      </c>
      <c r="W259" s="144">
        <f t="shared" si="37"/>
        <v>0</v>
      </c>
      <c r="X259" s="156">
        <f t="shared" si="37"/>
        <v>5468.4002</v>
      </c>
      <c r="Y259" s="146" t="e">
        <f>X259/G250*100</f>
        <v>#DIV/0!</v>
      </c>
      <c r="Z259" s="129">
        <f>Z296+Z260+Z271</f>
        <v>19256.487</v>
      </c>
      <c r="AA259" s="140">
        <f t="shared" si="34"/>
        <v>98.92601994476594</v>
      </c>
    </row>
    <row r="260" spans="1:27" ht="16.5" outlineLevel="3" thickBot="1">
      <c r="A260" s="70" t="s">
        <v>213</v>
      </c>
      <c r="B260" s="19">
        <v>951</v>
      </c>
      <c r="C260" s="9" t="s">
        <v>215</v>
      </c>
      <c r="D260" s="9" t="s">
        <v>257</v>
      </c>
      <c r="E260" s="9" t="s">
        <v>5</v>
      </c>
      <c r="F260" s="9"/>
      <c r="G260" s="119">
        <f>G261+G266</f>
        <v>8881.2057</v>
      </c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56"/>
      <c r="Y260" s="146"/>
      <c r="Z260" s="119">
        <f>Z261+Z266</f>
        <v>8706.778999999999</v>
      </c>
      <c r="AA260" s="140">
        <f t="shared" si="34"/>
        <v>98.03600202616632</v>
      </c>
    </row>
    <row r="261" spans="1:27" ht="35.25" customHeight="1" outlineLevel="3" thickBot="1">
      <c r="A261" s="95" t="s">
        <v>135</v>
      </c>
      <c r="B261" s="19">
        <v>951</v>
      </c>
      <c r="C261" s="9" t="s">
        <v>215</v>
      </c>
      <c r="D261" s="9" t="s">
        <v>258</v>
      </c>
      <c r="E261" s="9" t="s">
        <v>5</v>
      </c>
      <c r="F261" s="9"/>
      <c r="G261" s="119">
        <f>G262</f>
        <v>622.55133</v>
      </c>
      <c r="H261" s="32">
        <f aca="true" t="shared" si="38" ref="H261:X261">H262</f>
        <v>0</v>
      </c>
      <c r="I261" s="32">
        <f t="shared" si="38"/>
        <v>0</v>
      </c>
      <c r="J261" s="32">
        <f t="shared" si="38"/>
        <v>0</v>
      </c>
      <c r="K261" s="32">
        <f t="shared" si="38"/>
        <v>0</v>
      </c>
      <c r="L261" s="32">
        <f t="shared" si="38"/>
        <v>0</v>
      </c>
      <c r="M261" s="32">
        <f t="shared" si="38"/>
        <v>0</v>
      </c>
      <c r="N261" s="32">
        <f t="shared" si="38"/>
        <v>0</v>
      </c>
      <c r="O261" s="32">
        <f t="shared" si="38"/>
        <v>0</v>
      </c>
      <c r="P261" s="32">
        <f t="shared" si="38"/>
        <v>0</v>
      </c>
      <c r="Q261" s="32">
        <f t="shared" si="38"/>
        <v>0</v>
      </c>
      <c r="R261" s="32">
        <f t="shared" si="38"/>
        <v>0</v>
      </c>
      <c r="S261" s="32">
        <f t="shared" si="38"/>
        <v>0</v>
      </c>
      <c r="T261" s="32">
        <f t="shared" si="38"/>
        <v>0</v>
      </c>
      <c r="U261" s="32">
        <f t="shared" si="38"/>
        <v>0</v>
      </c>
      <c r="V261" s="32">
        <f t="shared" si="38"/>
        <v>0</v>
      </c>
      <c r="W261" s="32">
        <f t="shared" si="38"/>
        <v>0</v>
      </c>
      <c r="X261" s="60">
        <f t="shared" si="38"/>
        <v>468.4002</v>
      </c>
      <c r="Y261" s="54" t="e">
        <f>X261/G252*100</f>
        <v>#DIV/0!</v>
      </c>
      <c r="Z261" s="119">
        <f>Z262</f>
        <v>474.711</v>
      </c>
      <c r="AA261" s="140">
        <f t="shared" si="34"/>
        <v>76.25250756431602</v>
      </c>
    </row>
    <row r="262" spans="1:27" ht="32.25" outlineLevel="5" thickBot="1">
      <c r="A262" s="95" t="s">
        <v>136</v>
      </c>
      <c r="B262" s="19">
        <v>951</v>
      </c>
      <c r="C262" s="9" t="s">
        <v>215</v>
      </c>
      <c r="D262" s="9" t="s">
        <v>259</v>
      </c>
      <c r="E262" s="9" t="s">
        <v>5</v>
      </c>
      <c r="F262" s="9"/>
      <c r="G262" s="119">
        <f>G263</f>
        <v>622.55133</v>
      </c>
      <c r="H262" s="26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42"/>
      <c r="X262" s="58">
        <v>468.4002</v>
      </c>
      <c r="Y262" s="54" t="e">
        <f>X262/G253*100</f>
        <v>#DIV/0!</v>
      </c>
      <c r="Z262" s="119">
        <f>Z263</f>
        <v>474.711</v>
      </c>
      <c r="AA262" s="140">
        <f t="shared" si="34"/>
        <v>76.25250756431602</v>
      </c>
    </row>
    <row r="263" spans="1:27" ht="16.5" outlineLevel="5" thickBot="1">
      <c r="A263" s="124" t="s">
        <v>214</v>
      </c>
      <c r="B263" s="76">
        <v>951</v>
      </c>
      <c r="C263" s="77" t="s">
        <v>215</v>
      </c>
      <c r="D263" s="77" t="s">
        <v>290</v>
      </c>
      <c r="E263" s="77" t="s">
        <v>5</v>
      </c>
      <c r="F263" s="77"/>
      <c r="G263" s="121">
        <f>G264</f>
        <v>622.55133</v>
      </c>
      <c r="H263" s="50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65"/>
      <c r="Y263" s="54"/>
      <c r="Z263" s="121">
        <f>Z264</f>
        <v>474.711</v>
      </c>
      <c r="AA263" s="140">
        <f t="shared" si="34"/>
        <v>76.25250756431602</v>
      </c>
    </row>
    <row r="264" spans="1:27" ht="17.25" customHeight="1" outlineLevel="5" thickBot="1">
      <c r="A264" s="5" t="s">
        <v>100</v>
      </c>
      <c r="B264" s="21">
        <v>951</v>
      </c>
      <c r="C264" s="6" t="s">
        <v>215</v>
      </c>
      <c r="D264" s="6" t="s">
        <v>290</v>
      </c>
      <c r="E264" s="6" t="s">
        <v>95</v>
      </c>
      <c r="F264" s="6"/>
      <c r="G264" s="123">
        <f>G265</f>
        <v>622.55133</v>
      </c>
      <c r="H264" s="50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65"/>
      <c r="Y264" s="54"/>
      <c r="Z264" s="123">
        <f>Z265</f>
        <v>474.711</v>
      </c>
      <c r="AA264" s="140">
        <f t="shared" si="34"/>
        <v>76.25250756431602</v>
      </c>
    </row>
    <row r="265" spans="1:27" ht="32.25" outlineLevel="5" thickBot="1">
      <c r="A265" s="74" t="s">
        <v>101</v>
      </c>
      <c r="B265" s="78">
        <v>951</v>
      </c>
      <c r="C265" s="79" t="s">
        <v>215</v>
      </c>
      <c r="D265" s="79" t="s">
        <v>290</v>
      </c>
      <c r="E265" s="79" t="s">
        <v>96</v>
      </c>
      <c r="F265" s="79"/>
      <c r="G265" s="120">
        <v>622.55133</v>
      </c>
      <c r="H265" s="50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65"/>
      <c r="Y265" s="54"/>
      <c r="Z265" s="120">
        <v>474.711</v>
      </c>
      <c r="AA265" s="140">
        <f t="shared" si="34"/>
        <v>76.25250756431602</v>
      </c>
    </row>
    <row r="266" spans="1:27" ht="16.5" outlineLevel="5" thickBot="1">
      <c r="A266" s="13" t="s">
        <v>145</v>
      </c>
      <c r="B266" s="19">
        <v>951</v>
      </c>
      <c r="C266" s="9" t="s">
        <v>215</v>
      </c>
      <c r="D266" s="9" t="s">
        <v>257</v>
      </c>
      <c r="E266" s="9" t="s">
        <v>5</v>
      </c>
      <c r="F266" s="9"/>
      <c r="G266" s="119">
        <f>G267</f>
        <v>8258.65437</v>
      </c>
      <c r="H266" s="150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5"/>
      <c r="Y266" s="146"/>
      <c r="Z266" s="119">
        <f>Z267</f>
        <v>8232.068</v>
      </c>
      <c r="AA266" s="140">
        <f t="shared" si="34"/>
        <v>99.67807866985477</v>
      </c>
    </row>
    <row r="267" spans="1:27" ht="32.25" outlineLevel="5" thickBot="1">
      <c r="A267" s="97" t="s">
        <v>439</v>
      </c>
      <c r="B267" s="76">
        <v>951</v>
      </c>
      <c r="C267" s="77" t="s">
        <v>215</v>
      </c>
      <c r="D267" s="77" t="s">
        <v>392</v>
      </c>
      <c r="E267" s="77" t="s">
        <v>5</v>
      </c>
      <c r="F267" s="77"/>
      <c r="G267" s="121">
        <f>G268</f>
        <v>8258.65437</v>
      </c>
      <c r="H267" s="150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5"/>
      <c r="Y267" s="146"/>
      <c r="Z267" s="121">
        <f>Z268</f>
        <v>8232.068</v>
      </c>
      <c r="AA267" s="140">
        <f t="shared" si="34"/>
        <v>99.67807866985477</v>
      </c>
    </row>
    <row r="268" spans="1:27" ht="29.25" customHeight="1" outlineLevel="5" thickBot="1">
      <c r="A268" s="5" t="s">
        <v>394</v>
      </c>
      <c r="B268" s="21">
        <v>951</v>
      </c>
      <c r="C268" s="6" t="s">
        <v>215</v>
      </c>
      <c r="D268" s="6" t="s">
        <v>393</v>
      </c>
      <c r="E268" s="6" t="s">
        <v>5</v>
      </c>
      <c r="F268" s="11"/>
      <c r="G268" s="123">
        <f>G269</f>
        <v>8258.65437</v>
      </c>
      <c r="H268" s="150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5"/>
      <c r="Y268" s="146"/>
      <c r="Z268" s="123">
        <f>Z269</f>
        <v>8232.068</v>
      </c>
      <c r="AA268" s="140">
        <f t="shared" si="34"/>
        <v>99.67807866985477</v>
      </c>
    </row>
    <row r="269" spans="1:27" ht="21" customHeight="1" outlineLevel="5" thickBot="1">
      <c r="A269" s="174" t="s">
        <v>100</v>
      </c>
      <c r="B269" s="175">
        <v>951</v>
      </c>
      <c r="C269" s="176" t="s">
        <v>215</v>
      </c>
      <c r="D269" s="176" t="s">
        <v>393</v>
      </c>
      <c r="E269" s="176" t="s">
        <v>95</v>
      </c>
      <c r="F269" s="177"/>
      <c r="G269" s="178">
        <f>G270</f>
        <v>8258.65437</v>
      </c>
      <c r="H269" s="183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4"/>
      <c r="Y269" s="182"/>
      <c r="Z269" s="178">
        <f>Z270</f>
        <v>8232.068</v>
      </c>
      <c r="AA269" s="140">
        <f t="shared" si="34"/>
        <v>99.67807866985477</v>
      </c>
    </row>
    <row r="270" spans="1:27" ht="32.25" outlineLevel="5" thickBot="1">
      <c r="A270" s="74" t="s">
        <v>101</v>
      </c>
      <c r="B270" s="78">
        <v>951</v>
      </c>
      <c r="C270" s="79" t="s">
        <v>215</v>
      </c>
      <c r="D270" s="79" t="s">
        <v>393</v>
      </c>
      <c r="E270" s="79" t="s">
        <v>96</v>
      </c>
      <c r="F270" s="11"/>
      <c r="G270" s="120">
        <f>7076.68998+1181.96439</f>
        <v>8258.65437</v>
      </c>
      <c r="H270" s="150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5"/>
      <c r="Y270" s="146"/>
      <c r="Z270" s="120">
        <v>8232.068</v>
      </c>
      <c r="AA270" s="140">
        <f t="shared" si="34"/>
        <v>99.67807866985477</v>
      </c>
    </row>
    <row r="271" spans="1:27" ht="16.5" outlineLevel="5" thickBot="1">
      <c r="A271" s="70" t="s">
        <v>243</v>
      </c>
      <c r="B271" s="19">
        <v>951</v>
      </c>
      <c r="C271" s="9" t="s">
        <v>245</v>
      </c>
      <c r="D271" s="9" t="s">
        <v>257</v>
      </c>
      <c r="E271" s="9" t="s">
        <v>5</v>
      </c>
      <c r="F271" s="79"/>
      <c r="G271" s="119">
        <f>G272</f>
        <v>10583.61535</v>
      </c>
      <c r="H271" s="150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5"/>
      <c r="Y271" s="146"/>
      <c r="Z271" s="119">
        <f>Z272</f>
        <v>10548.986</v>
      </c>
      <c r="AA271" s="140">
        <f aca="true" t="shared" si="39" ref="AA271:AA334">Z271/G271*100</f>
        <v>99.67280226222508</v>
      </c>
    </row>
    <row r="272" spans="1:27" ht="16.5" outlineLevel="5" thickBot="1">
      <c r="A272" s="13" t="s">
        <v>157</v>
      </c>
      <c r="B272" s="19">
        <v>951</v>
      </c>
      <c r="C272" s="9" t="s">
        <v>245</v>
      </c>
      <c r="D272" s="9" t="s">
        <v>257</v>
      </c>
      <c r="E272" s="9" t="s">
        <v>5</v>
      </c>
      <c r="F272" s="79"/>
      <c r="G272" s="119">
        <f>G273</f>
        <v>10583.61535</v>
      </c>
      <c r="H272" s="50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65"/>
      <c r="Y272" s="54"/>
      <c r="Z272" s="119">
        <f>Z273</f>
        <v>10548.986</v>
      </c>
      <c r="AA272" s="140">
        <f t="shared" si="39"/>
        <v>99.67280226222508</v>
      </c>
    </row>
    <row r="273" spans="1:27" ht="32.25" outlineLevel="5" thickBot="1">
      <c r="A273" s="80" t="s">
        <v>228</v>
      </c>
      <c r="B273" s="76">
        <v>951</v>
      </c>
      <c r="C273" s="77" t="s">
        <v>245</v>
      </c>
      <c r="D273" s="77" t="s">
        <v>291</v>
      </c>
      <c r="E273" s="77" t="s">
        <v>5</v>
      </c>
      <c r="F273" s="77"/>
      <c r="G273" s="121">
        <f>G280+G274+G283+G286+G289+G292+G295</f>
        <v>10583.61535</v>
      </c>
      <c r="H273" s="50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65"/>
      <c r="Y273" s="54"/>
      <c r="Z273" s="121">
        <f>Z280+Z274+Z283+Z286+Z289+Z292+Z295</f>
        <v>10548.986</v>
      </c>
      <c r="AA273" s="140">
        <f t="shared" si="39"/>
        <v>99.67280226222508</v>
      </c>
    </row>
    <row r="274" spans="1:27" ht="48" outlineLevel="5" thickBot="1">
      <c r="A274" s="5" t="s">
        <v>212</v>
      </c>
      <c r="B274" s="21">
        <v>951</v>
      </c>
      <c r="C274" s="6" t="s">
        <v>245</v>
      </c>
      <c r="D274" s="6" t="s">
        <v>292</v>
      </c>
      <c r="E274" s="6" t="s">
        <v>5</v>
      </c>
      <c r="F274" s="6"/>
      <c r="G274" s="123">
        <f>G275+G278</f>
        <v>302.842</v>
      </c>
      <c r="H274" s="50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65"/>
      <c r="Y274" s="54"/>
      <c r="Z274" s="123">
        <f>Z275+Z278</f>
        <v>237.864</v>
      </c>
      <c r="AA274" s="140">
        <f t="shared" si="39"/>
        <v>78.54392719635982</v>
      </c>
    </row>
    <row r="275" spans="1:27" ht="19.5" customHeight="1" outlineLevel="5" thickBot="1">
      <c r="A275" s="174" t="s">
        <v>100</v>
      </c>
      <c r="B275" s="175">
        <v>951</v>
      </c>
      <c r="C275" s="176" t="s">
        <v>245</v>
      </c>
      <c r="D275" s="176" t="s">
        <v>292</v>
      </c>
      <c r="E275" s="176" t="s">
        <v>95</v>
      </c>
      <c r="F275" s="176"/>
      <c r="G275" s="178">
        <f>G276+G277</f>
        <v>302.842</v>
      </c>
      <c r="H275" s="199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200"/>
      <c r="Y275" s="198"/>
      <c r="Z275" s="178">
        <f>Z276+Z277</f>
        <v>237.864</v>
      </c>
      <c r="AA275" s="140">
        <f t="shared" si="39"/>
        <v>78.54392719635982</v>
      </c>
    </row>
    <row r="276" spans="1:27" ht="32.25" outlineLevel="5" thickBot="1">
      <c r="A276" s="74" t="s">
        <v>361</v>
      </c>
      <c r="B276" s="78">
        <v>951</v>
      </c>
      <c r="C276" s="79" t="s">
        <v>245</v>
      </c>
      <c r="D276" s="79" t="s">
        <v>292</v>
      </c>
      <c r="E276" s="79" t="s">
        <v>360</v>
      </c>
      <c r="F276" s="79"/>
      <c r="G276" s="120">
        <v>0</v>
      </c>
      <c r="H276" s="50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65"/>
      <c r="Y276" s="54"/>
      <c r="Z276" s="120">
        <v>0</v>
      </c>
      <c r="AA276" s="140">
        <v>0</v>
      </c>
    </row>
    <row r="277" spans="1:27" ht="32.25" outlineLevel="5" thickBot="1">
      <c r="A277" s="74" t="s">
        <v>101</v>
      </c>
      <c r="B277" s="78">
        <v>951</v>
      </c>
      <c r="C277" s="79" t="s">
        <v>245</v>
      </c>
      <c r="D277" s="79" t="s">
        <v>292</v>
      </c>
      <c r="E277" s="79" t="s">
        <v>96</v>
      </c>
      <c r="F277" s="79"/>
      <c r="G277" s="120">
        <v>302.842</v>
      </c>
      <c r="H277" s="50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65"/>
      <c r="Y277" s="54"/>
      <c r="Z277" s="120">
        <v>237.864</v>
      </c>
      <c r="AA277" s="140">
        <f t="shared" si="39"/>
        <v>78.54392719635982</v>
      </c>
    </row>
    <row r="278" spans="1:27" ht="16.5" outlineLevel="5" thickBot="1">
      <c r="A278" s="174" t="s">
        <v>375</v>
      </c>
      <c r="B278" s="175">
        <v>951</v>
      </c>
      <c r="C278" s="176" t="s">
        <v>245</v>
      </c>
      <c r="D278" s="176" t="s">
        <v>292</v>
      </c>
      <c r="E278" s="176" t="s">
        <v>377</v>
      </c>
      <c r="F278" s="176"/>
      <c r="G278" s="178">
        <f>G279</f>
        <v>0</v>
      </c>
      <c r="H278" s="199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200"/>
      <c r="Y278" s="198"/>
      <c r="Z278" s="178">
        <f>Z279</f>
        <v>0</v>
      </c>
      <c r="AA278" s="140">
        <v>0</v>
      </c>
    </row>
    <row r="279" spans="1:27" ht="48" outlineLevel="5" thickBot="1">
      <c r="A279" s="74" t="s">
        <v>376</v>
      </c>
      <c r="B279" s="78">
        <v>951</v>
      </c>
      <c r="C279" s="79" t="s">
        <v>245</v>
      </c>
      <c r="D279" s="79" t="s">
        <v>292</v>
      </c>
      <c r="E279" s="79" t="s">
        <v>378</v>
      </c>
      <c r="F279" s="79"/>
      <c r="G279" s="120">
        <v>0</v>
      </c>
      <c r="H279" s="50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65"/>
      <c r="Y279" s="54"/>
      <c r="Z279" s="120">
        <v>0</v>
      </c>
      <c r="AA279" s="140">
        <v>0</v>
      </c>
    </row>
    <row r="280" spans="1:27" ht="48" outlineLevel="5" thickBot="1">
      <c r="A280" s="5" t="s">
        <v>244</v>
      </c>
      <c r="B280" s="21">
        <v>951</v>
      </c>
      <c r="C280" s="6" t="s">
        <v>245</v>
      </c>
      <c r="D280" s="6" t="s">
        <v>293</v>
      </c>
      <c r="E280" s="6" t="s">
        <v>5</v>
      </c>
      <c r="F280" s="6"/>
      <c r="G280" s="123">
        <f>G281</f>
        <v>599.6168</v>
      </c>
      <c r="H280" s="50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65"/>
      <c r="Y280" s="54"/>
      <c r="Z280" s="123">
        <f>Z281</f>
        <v>599.617</v>
      </c>
      <c r="AA280" s="140">
        <f t="shared" si="39"/>
        <v>100.0000333546358</v>
      </c>
    </row>
    <row r="281" spans="1:27" ht="18.75" customHeight="1" outlineLevel="5" thickBot="1">
      <c r="A281" s="174" t="s">
        <v>100</v>
      </c>
      <c r="B281" s="175">
        <v>951</v>
      </c>
      <c r="C281" s="176" t="s">
        <v>245</v>
      </c>
      <c r="D281" s="176" t="s">
        <v>293</v>
      </c>
      <c r="E281" s="176" t="s">
        <v>95</v>
      </c>
      <c r="F281" s="176"/>
      <c r="G281" s="178">
        <f>G282</f>
        <v>599.6168</v>
      </c>
      <c r="H281" s="199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200"/>
      <c r="Y281" s="198"/>
      <c r="Z281" s="178">
        <f>Z282</f>
        <v>599.617</v>
      </c>
      <c r="AA281" s="140">
        <f t="shared" si="39"/>
        <v>100.0000333546358</v>
      </c>
    </row>
    <row r="282" spans="1:27" ht="32.25" outlineLevel="5" thickBot="1">
      <c r="A282" s="74" t="s">
        <v>101</v>
      </c>
      <c r="B282" s="78">
        <v>951</v>
      </c>
      <c r="C282" s="79" t="s">
        <v>245</v>
      </c>
      <c r="D282" s="79" t="s">
        <v>293</v>
      </c>
      <c r="E282" s="79" t="s">
        <v>96</v>
      </c>
      <c r="F282" s="79"/>
      <c r="G282" s="120">
        <v>599.6168</v>
      </c>
      <c r="H282" s="50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65"/>
      <c r="Y282" s="54"/>
      <c r="Z282" s="120">
        <v>599.617</v>
      </c>
      <c r="AA282" s="140">
        <f t="shared" si="39"/>
        <v>100.0000333546358</v>
      </c>
    </row>
    <row r="283" spans="1:27" ht="48" outlineLevel="5" thickBot="1">
      <c r="A283" s="5" t="s">
        <v>399</v>
      </c>
      <c r="B283" s="21">
        <v>951</v>
      </c>
      <c r="C283" s="6" t="s">
        <v>245</v>
      </c>
      <c r="D283" s="6" t="s">
        <v>398</v>
      </c>
      <c r="E283" s="6" t="s">
        <v>5</v>
      </c>
      <c r="F283" s="6"/>
      <c r="G283" s="123">
        <f>G284</f>
        <v>827.985</v>
      </c>
      <c r="H283" s="50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65"/>
      <c r="Y283" s="54"/>
      <c r="Z283" s="123">
        <f>Z284</f>
        <v>759.394</v>
      </c>
      <c r="AA283" s="140">
        <f t="shared" si="39"/>
        <v>91.71591272788758</v>
      </c>
    </row>
    <row r="284" spans="1:27" ht="32.25" outlineLevel="5" thickBot="1">
      <c r="A284" s="174" t="s">
        <v>100</v>
      </c>
      <c r="B284" s="175">
        <v>951</v>
      </c>
      <c r="C284" s="176" t="s">
        <v>245</v>
      </c>
      <c r="D284" s="176" t="s">
        <v>398</v>
      </c>
      <c r="E284" s="176" t="s">
        <v>95</v>
      </c>
      <c r="F284" s="176"/>
      <c r="G284" s="178">
        <f>G285</f>
        <v>827.985</v>
      </c>
      <c r="H284" s="199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200"/>
      <c r="Y284" s="198"/>
      <c r="Z284" s="178">
        <f>Z285</f>
        <v>759.394</v>
      </c>
      <c r="AA284" s="140">
        <f t="shared" si="39"/>
        <v>91.71591272788758</v>
      </c>
    </row>
    <row r="285" spans="1:27" ht="32.25" outlineLevel="5" thickBot="1">
      <c r="A285" s="74" t="s">
        <v>361</v>
      </c>
      <c r="B285" s="78">
        <v>951</v>
      </c>
      <c r="C285" s="79" t="s">
        <v>245</v>
      </c>
      <c r="D285" s="79" t="s">
        <v>398</v>
      </c>
      <c r="E285" s="79" t="s">
        <v>360</v>
      </c>
      <c r="F285" s="79"/>
      <c r="G285" s="120">
        <v>827.985</v>
      </c>
      <c r="H285" s="50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65"/>
      <c r="Y285" s="54"/>
      <c r="Z285" s="120">
        <v>759.394</v>
      </c>
      <c r="AA285" s="140">
        <f t="shared" si="39"/>
        <v>91.71591272788758</v>
      </c>
    </row>
    <row r="286" spans="1:27" ht="48" outlineLevel="5" thickBot="1">
      <c r="A286" s="5" t="s">
        <v>400</v>
      </c>
      <c r="B286" s="21">
        <v>951</v>
      </c>
      <c r="C286" s="6" t="s">
        <v>245</v>
      </c>
      <c r="D286" s="6" t="s">
        <v>401</v>
      </c>
      <c r="E286" s="6" t="s">
        <v>5</v>
      </c>
      <c r="F286" s="6"/>
      <c r="G286" s="123">
        <f>G287</f>
        <v>3037.5741</v>
      </c>
      <c r="H286" s="50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65"/>
      <c r="Y286" s="54"/>
      <c r="Z286" s="123">
        <f>Z287</f>
        <v>3037.574</v>
      </c>
      <c r="AA286" s="140">
        <f t="shared" si="39"/>
        <v>99.99999670789926</v>
      </c>
    </row>
    <row r="287" spans="1:27" ht="32.25" outlineLevel="5" thickBot="1">
      <c r="A287" s="174" t="s">
        <v>100</v>
      </c>
      <c r="B287" s="175">
        <v>951</v>
      </c>
      <c r="C287" s="176" t="s">
        <v>245</v>
      </c>
      <c r="D287" s="176" t="s">
        <v>401</v>
      </c>
      <c r="E287" s="176" t="s">
        <v>95</v>
      </c>
      <c r="F287" s="176"/>
      <c r="G287" s="178">
        <f>G288</f>
        <v>3037.5741</v>
      </c>
      <c r="H287" s="199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200"/>
      <c r="Y287" s="198"/>
      <c r="Z287" s="178">
        <f>Z288</f>
        <v>3037.574</v>
      </c>
      <c r="AA287" s="140">
        <f t="shared" si="39"/>
        <v>99.99999670789926</v>
      </c>
    </row>
    <row r="288" spans="1:27" ht="32.25" outlineLevel="5" thickBot="1">
      <c r="A288" s="74" t="s">
        <v>361</v>
      </c>
      <c r="B288" s="78">
        <v>951</v>
      </c>
      <c r="C288" s="79" t="s">
        <v>245</v>
      </c>
      <c r="D288" s="79" t="s">
        <v>401</v>
      </c>
      <c r="E288" s="79" t="s">
        <v>360</v>
      </c>
      <c r="F288" s="79"/>
      <c r="G288" s="120">
        <v>3037.5741</v>
      </c>
      <c r="H288" s="50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65"/>
      <c r="Y288" s="54"/>
      <c r="Z288" s="120">
        <v>3037.574</v>
      </c>
      <c r="AA288" s="140">
        <f t="shared" si="39"/>
        <v>99.99999670789926</v>
      </c>
    </row>
    <row r="289" spans="1:27" ht="48" outlineLevel="5" thickBot="1">
      <c r="A289" s="5" t="s">
        <v>418</v>
      </c>
      <c r="B289" s="21">
        <v>951</v>
      </c>
      <c r="C289" s="6" t="s">
        <v>245</v>
      </c>
      <c r="D289" s="6" t="s">
        <v>416</v>
      </c>
      <c r="E289" s="6" t="s">
        <v>5</v>
      </c>
      <c r="F289" s="79"/>
      <c r="G289" s="123">
        <f>G290</f>
        <v>1488.95149</v>
      </c>
      <c r="H289" s="50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65"/>
      <c r="Y289" s="54"/>
      <c r="Z289" s="123">
        <f>Z290</f>
        <v>1488.947</v>
      </c>
      <c r="AA289" s="140">
        <f t="shared" si="39"/>
        <v>99.99969844551484</v>
      </c>
    </row>
    <row r="290" spans="1:27" ht="32.25" outlineLevel="5" thickBot="1">
      <c r="A290" s="174" t="s">
        <v>100</v>
      </c>
      <c r="B290" s="175">
        <v>951</v>
      </c>
      <c r="C290" s="176" t="s">
        <v>245</v>
      </c>
      <c r="D290" s="176" t="s">
        <v>416</v>
      </c>
      <c r="E290" s="176" t="s">
        <v>95</v>
      </c>
      <c r="F290" s="176"/>
      <c r="G290" s="178">
        <f>G291</f>
        <v>1488.95149</v>
      </c>
      <c r="H290" s="199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200"/>
      <c r="Y290" s="198"/>
      <c r="Z290" s="178">
        <f>Z291</f>
        <v>1488.947</v>
      </c>
      <c r="AA290" s="140">
        <f t="shared" si="39"/>
        <v>99.99969844551484</v>
      </c>
    </row>
    <row r="291" spans="1:27" ht="32.25" outlineLevel="5" thickBot="1">
      <c r="A291" s="74" t="s">
        <v>361</v>
      </c>
      <c r="B291" s="78">
        <v>951</v>
      </c>
      <c r="C291" s="79" t="s">
        <v>245</v>
      </c>
      <c r="D291" s="79" t="s">
        <v>416</v>
      </c>
      <c r="E291" s="79" t="s">
        <v>360</v>
      </c>
      <c r="F291" s="79"/>
      <c r="G291" s="120">
        <v>1488.95149</v>
      </c>
      <c r="H291" s="50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65"/>
      <c r="Y291" s="54"/>
      <c r="Z291" s="120">
        <v>1488.947</v>
      </c>
      <c r="AA291" s="140">
        <f t="shared" si="39"/>
        <v>99.99969844551484</v>
      </c>
    </row>
    <row r="292" spans="1:27" ht="63.75" outlineLevel="5" thickBot="1">
      <c r="A292" s="5" t="s">
        <v>419</v>
      </c>
      <c r="B292" s="21">
        <v>951</v>
      </c>
      <c r="C292" s="6" t="s">
        <v>245</v>
      </c>
      <c r="D292" s="6" t="s">
        <v>417</v>
      </c>
      <c r="E292" s="6" t="s">
        <v>5</v>
      </c>
      <c r="F292" s="79"/>
      <c r="G292" s="123">
        <f>G293</f>
        <v>4326.64596</v>
      </c>
      <c r="H292" s="50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65"/>
      <c r="Y292" s="54"/>
      <c r="Z292" s="123">
        <f>Z293</f>
        <v>4326.646</v>
      </c>
      <c r="AA292" s="140">
        <f t="shared" si="39"/>
        <v>100.00000092450365</v>
      </c>
    </row>
    <row r="293" spans="1:27" ht="32.25" outlineLevel="5" thickBot="1">
      <c r="A293" s="174" t="s">
        <v>100</v>
      </c>
      <c r="B293" s="175">
        <v>951</v>
      </c>
      <c r="C293" s="176" t="s">
        <v>245</v>
      </c>
      <c r="D293" s="176" t="s">
        <v>417</v>
      </c>
      <c r="E293" s="176" t="s">
        <v>95</v>
      </c>
      <c r="F293" s="176"/>
      <c r="G293" s="178">
        <f>G294</f>
        <v>4326.64596</v>
      </c>
      <c r="H293" s="199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200"/>
      <c r="Y293" s="198"/>
      <c r="Z293" s="178">
        <f>Z294</f>
        <v>4326.646</v>
      </c>
      <c r="AA293" s="140">
        <f t="shared" si="39"/>
        <v>100.00000092450365</v>
      </c>
    </row>
    <row r="294" spans="1:27" ht="32.25" outlineLevel="5" thickBot="1">
      <c r="A294" s="74" t="s">
        <v>361</v>
      </c>
      <c r="B294" s="78">
        <v>951</v>
      </c>
      <c r="C294" s="79" t="s">
        <v>245</v>
      </c>
      <c r="D294" s="79" t="s">
        <v>417</v>
      </c>
      <c r="E294" s="79" t="s">
        <v>360</v>
      </c>
      <c r="F294" s="79"/>
      <c r="G294" s="120">
        <v>4326.64596</v>
      </c>
      <c r="H294" s="50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65"/>
      <c r="Y294" s="54"/>
      <c r="Z294" s="120">
        <v>4326.646</v>
      </c>
      <c r="AA294" s="140">
        <f t="shared" si="39"/>
        <v>100.00000092450365</v>
      </c>
    </row>
    <row r="295" spans="1:27" ht="16.5" outlineLevel="5" thickBot="1">
      <c r="A295" s="74" t="s">
        <v>454</v>
      </c>
      <c r="B295" s="78">
        <v>951</v>
      </c>
      <c r="C295" s="79" t="s">
        <v>245</v>
      </c>
      <c r="D295" s="79" t="s">
        <v>266</v>
      </c>
      <c r="E295" s="79" t="s">
        <v>96</v>
      </c>
      <c r="F295" s="79"/>
      <c r="G295" s="120">
        <v>0</v>
      </c>
      <c r="H295" s="50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65"/>
      <c r="Y295" s="54"/>
      <c r="Z295" s="120">
        <v>98.944</v>
      </c>
      <c r="AA295" s="140"/>
    </row>
    <row r="296" spans="1:27" ht="16.5" customHeight="1" outlineLevel="5" thickBot="1">
      <c r="A296" s="8" t="s">
        <v>33</v>
      </c>
      <c r="B296" s="19">
        <v>951</v>
      </c>
      <c r="C296" s="9" t="s">
        <v>12</v>
      </c>
      <c r="D296" s="9" t="s">
        <v>257</v>
      </c>
      <c r="E296" s="9" t="s">
        <v>5</v>
      </c>
      <c r="F296" s="9"/>
      <c r="G296" s="119">
        <f>G308+G297</f>
        <v>0.722</v>
      </c>
      <c r="H296" s="50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65"/>
      <c r="Y296" s="54"/>
      <c r="Z296" s="119">
        <f>Z308+Z297</f>
        <v>0.722</v>
      </c>
      <c r="AA296" s="140">
        <f t="shared" si="39"/>
        <v>100</v>
      </c>
    </row>
    <row r="297" spans="1:27" ht="32.25" outlineLevel="5" thickBot="1">
      <c r="A297" s="95" t="s">
        <v>135</v>
      </c>
      <c r="B297" s="19">
        <v>951</v>
      </c>
      <c r="C297" s="9" t="s">
        <v>12</v>
      </c>
      <c r="D297" s="9" t="s">
        <v>258</v>
      </c>
      <c r="E297" s="9" t="s">
        <v>5</v>
      </c>
      <c r="F297" s="9"/>
      <c r="G297" s="119">
        <f>G298</f>
        <v>0.722</v>
      </c>
      <c r="H297" s="50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65"/>
      <c r="Y297" s="54"/>
      <c r="Z297" s="119">
        <f>Z298</f>
        <v>0.722</v>
      </c>
      <c r="AA297" s="140">
        <f t="shared" si="39"/>
        <v>100</v>
      </c>
    </row>
    <row r="298" spans="1:27" ht="32.25" outlineLevel="5" thickBot="1">
      <c r="A298" s="95" t="s">
        <v>136</v>
      </c>
      <c r="B298" s="19">
        <v>951</v>
      </c>
      <c r="C298" s="9" t="s">
        <v>12</v>
      </c>
      <c r="D298" s="9" t="s">
        <v>259</v>
      </c>
      <c r="E298" s="9" t="s">
        <v>5</v>
      </c>
      <c r="F298" s="9"/>
      <c r="G298" s="119">
        <f>G299+G305</f>
        <v>0.722</v>
      </c>
      <c r="H298" s="50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65"/>
      <c r="Y298" s="54"/>
      <c r="Z298" s="119">
        <f>Z299+Z305</f>
        <v>0.722</v>
      </c>
      <c r="AA298" s="140">
        <f t="shared" si="39"/>
        <v>100</v>
      </c>
    </row>
    <row r="299" spans="1:27" ht="48" outlineLevel="5" thickBot="1">
      <c r="A299" s="97" t="s">
        <v>196</v>
      </c>
      <c r="B299" s="76">
        <v>951</v>
      </c>
      <c r="C299" s="77" t="s">
        <v>12</v>
      </c>
      <c r="D299" s="77" t="s">
        <v>294</v>
      </c>
      <c r="E299" s="77" t="s">
        <v>5</v>
      </c>
      <c r="F299" s="77"/>
      <c r="G299" s="121">
        <f>G300+G303</f>
        <v>0.722</v>
      </c>
      <c r="H299" s="50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65"/>
      <c r="Y299" s="54"/>
      <c r="Z299" s="121">
        <f>Z300+Z303</f>
        <v>0.722</v>
      </c>
      <c r="AA299" s="140">
        <f t="shared" si="39"/>
        <v>100</v>
      </c>
    </row>
    <row r="300" spans="1:27" ht="32.25" outlineLevel="5" thickBot="1">
      <c r="A300" s="5" t="s">
        <v>94</v>
      </c>
      <c r="B300" s="21">
        <v>951</v>
      </c>
      <c r="C300" s="6" t="s">
        <v>12</v>
      </c>
      <c r="D300" s="6" t="s">
        <v>294</v>
      </c>
      <c r="E300" s="6" t="s">
        <v>91</v>
      </c>
      <c r="F300" s="6"/>
      <c r="G300" s="123">
        <f>G301+G302</f>
        <v>0.61</v>
      </c>
      <c r="H300" s="50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65"/>
      <c r="Y300" s="54"/>
      <c r="Z300" s="123">
        <f>Z301+Z302</f>
        <v>0.61</v>
      </c>
      <c r="AA300" s="140">
        <f t="shared" si="39"/>
        <v>100</v>
      </c>
    </row>
    <row r="301" spans="1:27" ht="19.5" customHeight="1" outlineLevel="5" thickBot="1">
      <c r="A301" s="74" t="s">
        <v>254</v>
      </c>
      <c r="B301" s="78">
        <v>951</v>
      </c>
      <c r="C301" s="79" t="s">
        <v>12</v>
      </c>
      <c r="D301" s="79" t="s">
        <v>294</v>
      </c>
      <c r="E301" s="79" t="s">
        <v>92</v>
      </c>
      <c r="F301" s="79"/>
      <c r="G301" s="120">
        <v>0.47</v>
      </c>
      <c r="H301" s="50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65"/>
      <c r="Y301" s="54"/>
      <c r="Z301" s="120">
        <v>0.47</v>
      </c>
      <c r="AA301" s="140">
        <f t="shared" si="39"/>
        <v>100</v>
      </c>
    </row>
    <row r="302" spans="1:27" ht="48" outlineLevel="5" thickBot="1">
      <c r="A302" s="74" t="s">
        <v>249</v>
      </c>
      <c r="B302" s="78">
        <v>951</v>
      </c>
      <c r="C302" s="79" t="s">
        <v>12</v>
      </c>
      <c r="D302" s="79" t="s">
        <v>294</v>
      </c>
      <c r="E302" s="79" t="s">
        <v>250</v>
      </c>
      <c r="F302" s="79"/>
      <c r="G302" s="120">
        <v>0.14</v>
      </c>
      <c r="H302" s="50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65"/>
      <c r="Y302" s="54"/>
      <c r="Z302" s="120">
        <v>0.14</v>
      </c>
      <c r="AA302" s="140">
        <f t="shared" si="39"/>
        <v>100</v>
      </c>
    </row>
    <row r="303" spans="1:27" ht="32.25" outlineLevel="5" thickBot="1">
      <c r="A303" s="5" t="s">
        <v>100</v>
      </c>
      <c r="B303" s="21">
        <v>951</v>
      </c>
      <c r="C303" s="6" t="s">
        <v>12</v>
      </c>
      <c r="D303" s="6" t="s">
        <v>294</v>
      </c>
      <c r="E303" s="6" t="s">
        <v>95</v>
      </c>
      <c r="F303" s="6"/>
      <c r="G303" s="123">
        <f>G304</f>
        <v>0.112</v>
      </c>
      <c r="H303" s="50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65"/>
      <c r="Y303" s="54"/>
      <c r="Z303" s="123">
        <f>Z304</f>
        <v>0.112</v>
      </c>
      <c r="AA303" s="140">
        <f t="shared" si="39"/>
        <v>100</v>
      </c>
    </row>
    <row r="304" spans="1:27" ht="32.25" outlineLevel="5" thickBot="1">
      <c r="A304" s="74" t="s">
        <v>101</v>
      </c>
      <c r="B304" s="78">
        <v>951</v>
      </c>
      <c r="C304" s="79" t="s">
        <v>12</v>
      </c>
      <c r="D304" s="79" t="s">
        <v>294</v>
      </c>
      <c r="E304" s="79" t="s">
        <v>96</v>
      </c>
      <c r="F304" s="79"/>
      <c r="G304" s="120">
        <v>0.112</v>
      </c>
      <c r="H304" s="50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65"/>
      <c r="Y304" s="54"/>
      <c r="Z304" s="120">
        <v>0.112</v>
      </c>
      <c r="AA304" s="140">
        <f t="shared" si="39"/>
        <v>100</v>
      </c>
    </row>
    <row r="305" spans="1:27" ht="18.75" customHeight="1" outlineLevel="5" thickBot="1">
      <c r="A305" s="80" t="s">
        <v>216</v>
      </c>
      <c r="B305" s="76">
        <v>951</v>
      </c>
      <c r="C305" s="77" t="s">
        <v>12</v>
      </c>
      <c r="D305" s="77" t="s">
        <v>295</v>
      </c>
      <c r="E305" s="77" t="s">
        <v>5</v>
      </c>
      <c r="F305" s="77"/>
      <c r="G305" s="16">
        <f>G306</f>
        <v>0</v>
      </c>
      <c r="H305" s="50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65"/>
      <c r="Y305" s="54"/>
      <c r="Z305" s="16">
        <f>Z306</f>
        <v>0</v>
      </c>
      <c r="AA305" s="140">
        <v>0</v>
      </c>
    </row>
    <row r="306" spans="1:27" ht="18.75" customHeight="1" outlineLevel="5" thickBot="1">
      <c r="A306" s="5" t="s">
        <v>100</v>
      </c>
      <c r="B306" s="21">
        <v>951</v>
      </c>
      <c r="C306" s="6" t="s">
        <v>12</v>
      </c>
      <c r="D306" s="6" t="s">
        <v>295</v>
      </c>
      <c r="E306" s="6" t="s">
        <v>95</v>
      </c>
      <c r="F306" s="6"/>
      <c r="G306" s="7">
        <f>G307</f>
        <v>0</v>
      </c>
      <c r="H306" s="50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65"/>
      <c r="Y306" s="54"/>
      <c r="Z306" s="7">
        <f>Z307</f>
        <v>0</v>
      </c>
      <c r="AA306" s="140">
        <v>0</v>
      </c>
    </row>
    <row r="307" spans="1:27" ht="32.25" outlineLevel="5" thickBot="1">
      <c r="A307" s="74" t="s">
        <v>101</v>
      </c>
      <c r="B307" s="78">
        <v>951</v>
      </c>
      <c r="C307" s="79" t="s">
        <v>12</v>
      </c>
      <c r="D307" s="79" t="s">
        <v>295</v>
      </c>
      <c r="E307" s="79" t="s">
        <v>96</v>
      </c>
      <c r="F307" s="79"/>
      <c r="G307" s="84">
        <v>0</v>
      </c>
      <c r="H307" s="50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65"/>
      <c r="Y307" s="54"/>
      <c r="Z307" s="84">
        <v>0</v>
      </c>
      <c r="AA307" s="140">
        <v>0</v>
      </c>
    </row>
    <row r="308" spans="1:27" ht="16.5" outlineLevel="5" thickBot="1">
      <c r="A308" s="13" t="s">
        <v>157</v>
      </c>
      <c r="B308" s="19">
        <v>951</v>
      </c>
      <c r="C308" s="9" t="s">
        <v>12</v>
      </c>
      <c r="D308" s="9" t="s">
        <v>257</v>
      </c>
      <c r="E308" s="9" t="s">
        <v>5</v>
      </c>
      <c r="F308" s="9"/>
      <c r="G308" s="119">
        <f>G309</f>
        <v>0</v>
      </c>
      <c r="H308" s="50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65"/>
      <c r="Y308" s="54"/>
      <c r="Z308" s="119">
        <f>Z309</f>
        <v>0</v>
      </c>
      <c r="AA308" s="140">
        <v>0</v>
      </c>
    </row>
    <row r="309" spans="1:27" ht="32.25" outlineLevel="5" thickBot="1">
      <c r="A309" s="8" t="s">
        <v>228</v>
      </c>
      <c r="B309" s="19">
        <v>951</v>
      </c>
      <c r="C309" s="9" t="s">
        <v>12</v>
      </c>
      <c r="D309" s="9" t="s">
        <v>291</v>
      </c>
      <c r="E309" s="9" t="s">
        <v>5</v>
      </c>
      <c r="F309" s="9"/>
      <c r="G309" s="119">
        <f>G310</f>
        <v>0</v>
      </c>
      <c r="H309" s="50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65"/>
      <c r="Y309" s="54"/>
      <c r="Z309" s="119">
        <f>Z310</f>
        <v>0</v>
      </c>
      <c r="AA309" s="140">
        <v>0</v>
      </c>
    </row>
    <row r="310" spans="1:27" ht="48" outlineLevel="5" thickBot="1">
      <c r="A310" s="80" t="s">
        <v>212</v>
      </c>
      <c r="B310" s="76">
        <v>951</v>
      </c>
      <c r="C310" s="77" t="s">
        <v>12</v>
      </c>
      <c r="D310" s="77" t="s">
        <v>292</v>
      </c>
      <c r="E310" s="77" t="s">
        <v>5</v>
      </c>
      <c r="F310" s="77"/>
      <c r="G310" s="121">
        <f>G311</f>
        <v>0</v>
      </c>
      <c r="H310" s="50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65"/>
      <c r="Y310" s="54"/>
      <c r="Z310" s="121">
        <f>Z311</f>
        <v>0</v>
      </c>
      <c r="AA310" s="140">
        <v>0</v>
      </c>
    </row>
    <row r="311" spans="1:27" ht="15.75" customHeight="1" outlineLevel="5" thickBot="1">
      <c r="A311" s="5" t="s">
        <v>100</v>
      </c>
      <c r="B311" s="21">
        <v>951</v>
      </c>
      <c r="C311" s="6" t="s">
        <v>12</v>
      </c>
      <c r="D311" s="6" t="s">
        <v>292</v>
      </c>
      <c r="E311" s="6" t="s">
        <v>95</v>
      </c>
      <c r="F311" s="6"/>
      <c r="G311" s="123">
        <f>G312</f>
        <v>0</v>
      </c>
      <c r="H311" s="50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65"/>
      <c r="Y311" s="54"/>
      <c r="Z311" s="123">
        <f>Z312</f>
        <v>0</v>
      </c>
      <c r="AA311" s="140">
        <v>0</v>
      </c>
    </row>
    <row r="312" spans="1:27" ht="32.25" outlineLevel="5" thickBot="1">
      <c r="A312" s="74" t="s">
        <v>101</v>
      </c>
      <c r="B312" s="78">
        <v>951</v>
      </c>
      <c r="C312" s="79" t="s">
        <v>12</v>
      </c>
      <c r="D312" s="79" t="s">
        <v>292</v>
      </c>
      <c r="E312" s="79" t="s">
        <v>96</v>
      </c>
      <c r="F312" s="79"/>
      <c r="G312" s="120">
        <v>0</v>
      </c>
      <c r="H312" s="50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65"/>
      <c r="Y312" s="54"/>
      <c r="Z312" s="120">
        <v>0</v>
      </c>
      <c r="AA312" s="140">
        <v>0</v>
      </c>
    </row>
    <row r="313" spans="1:27" ht="19.5" outlineLevel="5" thickBot="1">
      <c r="A313" s="92" t="s">
        <v>47</v>
      </c>
      <c r="B313" s="18">
        <v>951</v>
      </c>
      <c r="C313" s="14" t="s">
        <v>46</v>
      </c>
      <c r="D313" s="14" t="s">
        <v>257</v>
      </c>
      <c r="E313" s="14" t="s">
        <v>5</v>
      </c>
      <c r="F313" s="14"/>
      <c r="G313" s="231">
        <f>G314+G324+G329</f>
        <v>14055.326</v>
      </c>
      <c r="H313" s="232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  <c r="V313" s="233"/>
      <c r="W313" s="233"/>
      <c r="X313" s="234"/>
      <c r="Y313" s="235"/>
      <c r="Z313" s="231">
        <f>Z314+Z324+Z329</f>
        <v>14055.203</v>
      </c>
      <c r="AA313" s="140">
        <f t="shared" si="39"/>
        <v>99.99912488689341</v>
      </c>
    </row>
    <row r="314" spans="1:27" ht="16.5" outlineLevel="5" thickBot="1">
      <c r="A314" s="104" t="s">
        <v>379</v>
      </c>
      <c r="B314" s="18">
        <v>951</v>
      </c>
      <c r="C314" s="37" t="s">
        <v>380</v>
      </c>
      <c r="D314" s="37" t="s">
        <v>257</v>
      </c>
      <c r="E314" s="37" t="s">
        <v>5</v>
      </c>
      <c r="F314" s="37"/>
      <c r="G314" s="129">
        <f>G319+G315</f>
        <v>12287</v>
      </c>
      <c r="H314" s="50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65"/>
      <c r="Y314" s="54"/>
      <c r="Z314" s="129">
        <f>Z319+Z315</f>
        <v>12287</v>
      </c>
      <c r="AA314" s="140">
        <f t="shared" si="39"/>
        <v>100</v>
      </c>
    </row>
    <row r="315" spans="1:27" ht="32.25" outlineLevel="5" thickBot="1">
      <c r="A315" s="95" t="s">
        <v>135</v>
      </c>
      <c r="B315" s="9">
        <v>951</v>
      </c>
      <c r="C315" s="9" t="s">
        <v>380</v>
      </c>
      <c r="D315" s="9" t="s">
        <v>258</v>
      </c>
      <c r="E315" s="9" t="s">
        <v>5</v>
      </c>
      <c r="F315" s="9"/>
      <c r="G315" s="119">
        <f>G316</f>
        <v>274.00272</v>
      </c>
      <c r="H315" s="50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65"/>
      <c r="Y315" s="54"/>
      <c r="Z315" s="119">
        <f>Z316</f>
        <v>274.003</v>
      </c>
      <c r="AA315" s="140">
        <f t="shared" si="39"/>
        <v>100.00010218876658</v>
      </c>
    </row>
    <row r="316" spans="1:27" ht="32.25" outlineLevel="5" thickBot="1">
      <c r="A316" s="95" t="s">
        <v>136</v>
      </c>
      <c r="B316" s="9">
        <v>951</v>
      </c>
      <c r="C316" s="9" t="s">
        <v>380</v>
      </c>
      <c r="D316" s="9" t="s">
        <v>259</v>
      </c>
      <c r="E316" s="9" t="s">
        <v>5</v>
      </c>
      <c r="F316" s="9"/>
      <c r="G316" s="119">
        <f>G317</f>
        <v>274.00272</v>
      </c>
      <c r="H316" s="50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65"/>
      <c r="Y316" s="54"/>
      <c r="Z316" s="119">
        <f>Z317</f>
        <v>274.003</v>
      </c>
      <c r="AA316" s="140">
        <f t="shared" si="39"/>
        <v>100.00010218876658</v>
      </c>
    </row>
    <row r="317" spans="1:27" ht="32.25" outlineLevel="5" thickBot="1">
      <c r="A317" s="80" t="s">
        <v>382</v>
      </c>
      <c r="B317" s="77">
        <v>951</v>
      </c>
      <c r="C317" s="77" t="s">
        <v>380</v>
      </c>
      <c r="D317" s="77" t="s">
        <v>383</v>
      </c>
      <c r="E317" s="77" t="s">
        <v>5</v>
      </c>
      <c r="F317" s="77"/>
      <c r="G317" s="121">
        <f>G318</f>
        <v>274.00272</v>
      </c>
      <c r="H317" s="50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65"/>
      <c r="Y317" s="54"/>
      <c r="Z317" s="121">
        <f>Z318</f>
        <v>274.003</v>
      </c>
      <c r="AA317" s="140">
        <f t="shared" si="39"/>
        <v>100.00010218876658</v>
      </c>
    </row>
    <row r="318" spans="1:27" ht="16.5" outlineLevel="5" thickBot="1">
      <c r="A318" s="130" t="s">
        <v>87</v>
      </c>
      <c r="B318" s="131">
        <v>951</v>
      </c>
      <c r="C318" s="131" t="s">
        <v>380</v>
      </c>
      <c r="D318" s="131" t="s">
        <v>383</v>
      </c>
      <c r="E318" s="131" t="s">
        <v>88</v>
      </c>
      <c r="F318" s="131"/>
      <c r="G318" s="132">
        <v>274.00272</v>
      </c>
      <c r="H318" s="165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201"/>
      <c r="Y318" s="164"/>
      <c r="Z318" s="132">
        <v>274.003</v>
      </c>
      <c r="AA318" s="140">
        <f t="shared" si="39"/>
        <v>100.00010218876658</v>
      </c>
    </row>
    <row r="319" spans="1:27" ht="32.25" outlineLevel="4" thickBot="1">
      <c r="A319" s="70" t="s">
        <v>204</v>
      </c>
      <c r="B319" s="19">
        <v>951</v>
      </c>
      <c r="C319" s="9" t="s">
        <v>380</v>
      </c>
      <c r="D319" s="9" t="s">
        <v>296</v>
      </c>
      <c r="E319" s="9" t="s">
        <v>5</v>
      </c>
      <c r="F319" s="9"/>
      <c r="G319" s="119">
        <f>G320</f>
        <v>12012.99728</v>
      </c>
      <c r="H319" s="32">
        <f aca="true" t="shared" si="40" ref="H319:X319">H320+H322</f>
        <v>0</v>
      </c>
      <c r="I319" s="32">
        <f t="shared" si="40"/>
        <v>0</v>
      </c>
      <c r="J319" s="32">
        <f t="shared" si="40"/>
        <v>0</v>
      </c>
      <c r="K319" s="32">
        <f t="shared" si="40"/>
        <v>0</v>
      </c>
      <c r="L319" s="32">
        <f t="shared" si="40"/>
        <v>0</v>
      </c>
      <c r="M319" s="32">
        <f t="shared" si="40"/>
        <v>0</v>
      </c>
      <c r="N319" s="32">
        <f t="shared" si="40"/>
        <v>0</v>
      </c>
      <c r="O319" s="32">
        <f t="shared" si="40"/>
        <v>0</v>
      </c>
      <c r="P319" s="32">
        <f t="shared" si="40"/>
        <v>0</v>
      </c>
      <c r="Q319" s="32">
        <f t="shared" si="40"/>
        <v>0</v>
      </c>
      <c r="R319" s="32">
        <f t="shared" si="40"/>
        <v>0</v>
      </c>
      <c r="S319" s="32">
        <f t="shared" si="40"/>
        <v>0</v>
      </c>
      <c r="T319" s="32">
        <f t="shared" si="40"/>
        <v>0</v>
      </c>
      <c r="U319" s="32">
        <f t="shared" si="40"/>
        <v>0</v>
      </c>
      <c r="V319" s="32">
        <f t="shared" si="40"/>
        <v>0</v>
      </c>
      <c r="W319" s="32">
        <f t="shared" si="40"/>
        <v>0</v>
      </c>
      <c r="X319" s="32">
        <f t="shared" si="40"/>
        <v>5000</v>
      </c>
      <c r="Y319" s="54" t="e">
        <f>X319/G309*100</f>
        <v>#DIV/0!</v>
      </c>
      <c r="Z319" s="119">
        <f>Z320</f>
        <v>12012.997</v>
      </c>
      <c r="AA319" s="140">
        <f t="shared" si="39"/>
        <v>99.99999766919117</v>
      </c>
    </row>
    <row r="320" spans="1:27" ht="33" customHeight="1" outlineLevel="5" thickBot="1">
      <c r="A320" s="105" t="s">
        <v>158</v>
      </c>
      <c r="B320" s="110">
        <v>951</v>
      </c>
      <c r="C320" s="77" t="s">
        <v>380</v>
      </c>
      <c r="D320" s="77" t="s">
        <v>297</v>
      </c>
      <c r="E320" s="77" t="s">
        <v>5</v>
      </c>
      <c r="F320" s="81"/>
      <c r="G320" s="121">
        <f>G321</f>
        <v>12012.99728</v>
      </c>
      <c r="H320" s="2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42"/>
      <c r="X320" s="58">
        <v>0</v>
      </c>
      <c r="Y320" s="54" t="e">
        <f>X320/G310*100</f>
        <v>#DIV/0!</v>
      </c>
      <c r="Z320" s="121">
        <f>Z321</f>
        <v>12012.997</v>
      </c>
      <c r="AA320" s="140">
        <f t="shared" si="39"/>
        <v>99.99999766919117</v>
      </c>
    </row>
    <row r="321" spans="1:27" ht="22.5" customHeight="1" outlineLevel="5" thickBot="1">
      <c r="A321" s="5" t="s">
        <v>120</v>
      </c>
      <c r="B321" s="21">
        <v>951</v>
      </c>
      <c r="C321" s="6" t="s">
        <v>380</v>
      </c>
      <c r="D321" s="6" t="s">
        <v>297</v>
      </c>
      <c r="E321" s="6" t="s">
        <v>5</v>
      </c>
      <c r="F321" s="68"/>
      <c r="G321" s="123">
        <f>G322+G323</f>
        <v>12012.99728</v>
      </c>
      <c r="H321" s="2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42"/>
      <c r="X321" s="58"/>
      <c r="Y321" s="54"/>
      <c r="Z321" s="123">
        <f>Z322+Z323</f>
        <v>12012.997</v>
      </c>
      <c r="AA321" s="140">
        <f t="shared" si="39"/>
        <v>99.99999766919117</v>
      </c>
    </row>
    <row r="322" spans="1:27" ht="48" outlineLevel="5" thickBot="1">
      <c r="A322" s="82" t="s">
        <v>205</v>
      </c>
      <c r="B322" s="111">
        <v>951</v>
      </c>
      <c r="C322" s="79" t="s">
        <v>380</v>
      </c>
      <c r="D322" s="79" t="s">
        <v>297</v>
      </c>
      <c r="E322" s="79" t="s">
        <v>89</v>
      </c>
      <c r="F322" s="83"/>
      <c r="G322" s="120">
        <v>12012.99728</v>
      </c>
      <c r="H322" s="2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42"/>
      <c r="X322" s="58">
        <v>5000</v>
      </c>
      <c r="Y322" s="54" t="e">
        <f>X322/G312*100</f>
        <v>#DIV/0!</v>
      </c>
      <c r="Z322" s="120">
        <v>12012.997</v>
      </c>
      <c r="AA322" s="140">
        <f t="shared" si="39"/>
        <v>99.99999766919117</v>
      </c>
    </row>
    <row r="323" spans="1:27" ht="19.5" outlineLevel="5" thickBot="1">
      <c r="A323" s="82" t="s">
        <v>87</v>
      </c>
      <c r="B323" s="111">
        <v>951</v>
      </c>
      <c r="C323" s="79" t="s">
        <v>380</v>
      </c>
      <c r="D323" s="79" t="s">
        <v>347</v>
      </c>
      <c r="E323" s="79" t="s">
        <v>88</v>
      </c>
      <c r="F323" s="83"/>
      <c r="G323" s="120">
        <v>0</v>
      </c>
      <c r="H323" s="50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65"/>
      <c r="Y323" s="54"/>
      <c r="Z323" s="120">
        <v>0</v>
      </c>
      <c r="AA323" s="140">
        <v>0</v>
      </c>
    </row>
    <row r="324" spans="1:27" ht="32.25" outlineLevel="5" thickBot="1">
      <c r="A324" s="104" t="s">
        <v>58</v>
      </c>
      <c r="B324" s="18">
        <v>951</v>
      </c>
      <c r="C324" s="37" t="s">
        <v>57</v>
      </c>
      <c r="D324" s="37" t="s">
        <v>257</v>
      </c>
      <c r="E324" s="37" t="s">
        <v>5</v>
      </c>
      <c r="F324" s="37"/>
      <c r="G324" s="129">
        <f>G325</f>
        <v>25.9</v>
      </c>
      <c r="H324" s="150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5"/>
      <c r="Y324" s="146"/>
      <c r="Z324" s="129">
        <f>Z325</f>
        <v>25.9</v>
      </c>
      <c r="AA324" s="140">
        <f t="shared" si="39"/>
        <v>100</v>
      </c>
    </row>
    <row r="325" spans="1:27" ht="19.5" outlineLevel="6" thickBot="1">
      <c r="A325" s="8" t="s">
        <v>229</v>
      </c>
      <c r="B325" s="19">
        <v>951</v>
      </c>
      <c r="C325" s="9" t="s">
        <v>57</v>
      </c>
      <c r="D325" s="9" t="s">
        <v>298</v>
      </c>
      <c r="E325" s="9" t="s">
        <v>5</v>
      </c>
      <c r="F325" s="9"/>
      <c r="G325" s="119">
        <f>G326</f>
        <v>25.9</v>
      </c>
      <c r="H325" s="186">
        <f aca="true" t="shared" si="41" ref="H325:X325">H333+H338</f>
        <v>0</v>
      </c>
      <c r="I325" s="186">
        <f t="shared" si="41"/>
        <v>0</v>
      </c>
      <c r="J325" s="186">
        <f t="shared" si="41"/>
        <v>0</v>
      </c>
      <c r="K325" s="186">
        <f t="shared" si="41"/>
        <v>0</v>
      </c>
      <c r="L325" s="186">
        <f t="shared" si="41"/>
        <v>0</v>
      </c>
      <c r="M325" s="186">
        <f t="shared" si="41"/>
        <v>0</v>
      </c>
      <c r="N325" s="186">
        <f t="shared" si="41"/>
        <v>0</v>
      </c>
      <c r="O325" s="186">
        <f t="shared" si="41"/>
        <v>0</v>
      </c>
      <c r="P325" s="186">
        <f t="shared" si="41"/>
        <v>0</v>
      </c>
      <c r="Q325" s="186">
        <f t="shared" si="41"/>
        <v>0</v>
      </c>
      <c r="R325" s="186">
        <f t="shared" si="41"/>
        <v>0</v>
      </c>
      <c r="S325" s="186">
        <f t="shared" si="41"/>
        <v>0</v>
      </c>
      <c r="T325" s="186">
        <f t="shared" si="41"/>
        <v>0</v>
      </c>
      <c r="U325" s="186">
        <f t="shared" si="41"/>
        <v>0</v>
      </c>
      <c r="V325" s="186">
        <f t="shared" si="41"/>
        <v>0</v>
      </c>
      <c r="W325" s="186">
        <f t="shared" si="41"/>
        <v>0</v>
      </c>
      <c r="X325" s="187">
        <f t="shared" si="41"/>
        <v>1409.01825</v>
      </c>
      <c r="Y325" s="146">
        <f>X325/G319*100</f>
        <v>11.729114867492921</v>
      </c>
      <c r="Z325" s="119">
        <f>Z326</f>
        <v>25.9</v>
      </c>
      <c r="AA325" s="140">
        <f t="shared" si="39"/>
        <v>100</v>
      </c>
    </row>
    <row r="326" spans="1:27" ht="33" customHeight="1" outlineLevel="6" thickBot="1">
      <c r="A326" s="97" t="s">
        <v>159</v>
      </c>
      <c r="B326" s="76">
        <v>951</v>
      </c>
      <c r="C326" s="77" t="s">
        <v>57</v>
      </c>
      <c r="D326" s="77" t="s">
        <v>299</v>
      </c>
      <c r="E326" s="77" t="s">
        <v>5</v>
      </c>
      <c r="F326" s="77"/>
      <c r="G326" s="121">
        <f>G327</f>
        <v>25.9</v>
      </c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202"/>
      <c r="X326" s="187"/>
      <c r="Y326" s="146"/>
      <c r="Z326" s="121">
        <f>Z327</f>
        <v>25.9</v>
      </c>
      <c r="AA326" s="140">
        <f t="shared" si="39"/>
        <v>100</v>
      </c>
    </row>
    <row r="327" spans="1:27" ht="19.5" customHeight="1" outlineLevel="6" thickBot="1">
      <c r="A327" s="5" t="s">
        <v>100</v>
      </c>
      <c r="B327" s="21">
        <v>951</v>
      </c>
      <c r="C327" s="6" t="s">
        <v>57</v>
      </c>
      <c r="D327" s="6" t="s">
        <v>299</v>
      </c>
      <c r="E327" s="6" t="s">
        <v>95</v>
      </c>
      <c r="F327" s="6"/>
      <c r="G327" s="123">
        <f>G328</f>
        <v>25.9</v>
      </c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  <c r="X327" s="187"/>
      <c r="Y327" s="146"/>
      <c r="Z327" s="123">
        <f>Z328</f>
        <v>25.9</v>
      </c>
      <c r="AA327" s="140">
        <f t="shared" si="39"/>
        <v>100</v>
      </c>
    </row>
    <row r="328" spans="1:27" ht="32.25" outlineLevel="6" thickBot="1">
      <c r="A328" s="74" t="s">
        <v>101</v>
      </c>
      <c r="B328" s="78">
        <v>951</v>
      </c>
      <c r="C328" s="79" t="s">
        <v>57</v>
      </c>
      <c r="D328" s="79" t="s">
        <v>299</v>
      </c>
      <c r="E328" s="79" t="s">
        <v>96</v>
      </c>
      <c r="F328" s="79"/>
      <c r="G328" s="120">
        <v>25.9</v>
      </c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187"/>
      <c r="Y328" s="146"/>
      <c r="Z328" s="120">
        <v>25.9</v>
      </c>
      <c r="AA328" s="140">
        <f t="shared" si="39"/>
        <v>100</v>
      </c>
    </row>
    <row r="329" spans="1:27" ht="19.5" outlineLevel="6" thickBot="1">
      <c r="A329" s="104" t="s">
        <v>34</v>
      </c>
      <c r="B329" s="18">
        <v>951</v>
      </c>
      <c r="C329" s="37" t="s">
        <v>13</v>
      </c>
      <c r="D329" s="37" t="s">
        <v>257</v>
      </c>
      <c r="E329" s="37" t="s">
        <v>5</v>
      </c>
      <c r="F329" s="37"/>
      <c r="G329" s="129">
        <f>G330</f>
        <v>1742.426</v>
      </c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64"/>
      <c r="Y329" s="54"/>
      <c r="Z329" s="129">
        <f>Z330</f>
        <v>1742.303</v>
      </c>
      <c r="AA329" s="140">
        <f t="shared" si="39"/>
        <v>99.99294087668574</v>
      </c>
    </row>
    <row r="330" spans="1:27" ht="32.25" outlineLevel="6" thickBot="1">
      <c r="A330" s="95" t="s">
        <v>135</v>
      </c>
      <c r="B330" s="19">
        <v>951</v>
      </c>
      <c r="C330" s="9" t="s">
        <v>13</v>
      </c>
      <c r="D330" s="9" t="s">
        <v>258</v>
      </c>
      <c r="E330" s="9" t="s">
        <v>5</v>
      </c>
      <c r="F330" s="9"/>
      <c r="G330" s="119">
        <f>G331</f>
        <v>1742.426</v>
      </c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64"/>
      <c r="Y330" s="54"/>
      <c r="Z330" s="119">
        <f>Z331</f>
        <v>1742.303</v>
      </c>
      <c r="AA330" s="140">
        <f t="shared" si="39"/>
        <v>99.99294087668574</v>
      </c>
    </row>
    <row r="331" spans="1:27" ht="32.25" outlineLevel="6" thickBot="1">
      <c r="A331" s="95" t="s">
        <v>136</v>
      </c>
      <c r="B331" s="19">
        <v>951</v>
      </c>
      <c r="C331" s="9" t="s">
        <v>13</v>
      </c>
      <c r="D331" s="9" t="s">
        <v>259</v>
      </c>
      <c r="E331" s="9" t="s">
        <v>5</v>
      </c>
      <c r="F331" s="9"/>
      <c r="G331" s="119">
        <f>G332</f>
        <v>1742.426</v>
      </c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64"/>
      <c r="Y331" s="54"/>
      <c r="Z331" s="119">
        <f>Z332</f>
        <v>1742.303</v>
      </c>
      <c r="AA331" s="140">
        <f t="shared" si="39"/>
        <v>99.99294087668574</v>
      </c>
    </row>
    <row r="332" spans="1:27" ht="48" outlineLevel="6" thickBot="1">
      <c r="A332" s="96" t="s">
        <v>203</v>
      </c>
      <c r="B332" s="108">
        <v>951</v>
      </c>
      <c r="C332" s="77" t="s">
        <v>13</v>
      </c>
      <c r="D332" s="77" t="s">
        <v>261</v>
      </c>
      <c r="E332" s="77" t="s">
        <v>5</v>
      </c>
      <c r="F332" s="77"/>
      <c r="G332" s="121">
        <f>G333+G337</f>
        <v>1742.426</v>
      </c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64"/>
      <c r="Y332" s="54"/>
      <c r="Z332" s="121">
        <f>Z333+Z337</f>
        <v>1742.303</v>
      </c>
      <c r="AA332" s="140">
        <f t="shared" si="39"/>
        <v>99.99294087668574</v>
      </c>
    </row>
    <row r="333" spans="1:27" ht="32.25" outlineLevel="6" thickBot="1">
      <c r="A333" s="5" t="s">
        <v>94</v>
      </c>
      <c r="B333" s="21">
        <v>951</v>
      </c>
      <c r="C333" s="6" t="s">
        <v>13</v>
      </c>
      <c r="D333" s="6" t="s">
        <v>261</v>
      </c>
      <c r="E333" s="6" t="s">
        <v>91</v>
      </c>
      <c r="F333" s="6"/>
      <c r="G333" s="123">
        <f>G334+G335+G336</f>
        <v>1742.426</v>
      </c>
      <c r="H333" s="10">
        <f aca="true" t="shared" si="42" ref="H333:X334">H334</f>
        <v>0</v>
      </c>
      <c r="I333" s="10">
        <f t="shared" si="42"/>
        <v>0</v>
      </c>
      <c r="J333" s="10">
        <f t="shared" si="42"/>
        <v>0</v>
      </c>
      <c r="K333" s="10">
        <f t="shared" si="42"/>
        <v>0</v>
      </c>
      <c r="L333" s="10">
        <f t="shared" si="42"/>
        <v>0</v>
      </c>
      <c r="M333" s="10">
        <f t="shared" si="42"/>
        <v>0</v>
      </c>
      <c r="N333" s="10">
        <f t="shared" si="42"/>
        <v>0</v>
      </c>
      <c r="O333" s="10">
        <f t="shared" si="42"/>
        <v>0</v>
      </c>
      <c r="P333" s="10">
        <f t="shared" si="42"/>
        <v>0</v>
      </c>
      <c r="Q333" s="10">
        <f t="shared" si="42"/>
        <v>0</v>
      </c>
      <c r="R333" s="10">
        <f t="shared" si="42"/>
        <v>0</v>
      </c>
      <c r="S333" s="10">
        <f t="shared" si="42"/>
        <v>0</v>
      </c>
      <c r="T333" s="10">
        <f t="shared" si="42"/>
        <v>0</v>
      </c>
      <c r="U333" s="10">
        <f t="shared" si="42"/>
        <v>0</v>
      </c>
      <c r="V333" s="10">
        <f t="shared" si="42"/>
        <v>0</v>
      </c>
      <c r="W333" s="10">
        <f t="shared" si="42"/>
        <v>0</v>
      </c>
      <c r="X333" s="59">
        <f t="shared" si="42"/>
        <v>0</v>
      </c>
      <c r="Y333" s="54">
        <f>X333/G327*100</f>
        <v>0</v>
      </c>
      <c r="Z333" s="123">
        <f>Z334+Z335+Z336</f>
        <v>1742.303</v>
      </c>
      <c r="AA333" s="140">
        <f t="shared" si="39"/>
        <v>99.99294087668574</v>
      </c>
    </row>
    <row r="334" spans="1:27" ht="15" customHeight="1" outlineLevel="6" thickBot="1">
      <c r="A334" s="74" t="s">
        <v>254</v>
      </c>
      <c r="B334" s="78">
        <v>951</v>
      </c>
      <c r="C334" s="79" t="s">
        <v>13</v>
      </c>
      <c r="D334" s="79" t="s">
        <v>261</v>
      </c>
      <c r="E334" s="79" t="s">
        <v>92</v>
      </c>
      <c r="F334" s="79"/>
      <c r="G334" s="120">
        <v>1318.524</v>
      </c>
      <c r="H334" s="12">
        <f t="shared" si="42"/>
        <v>0</v>
      </c>
      <c r="I334" s="12">
        <f t="shared" si="42"/>
        <v>0</v>
      </c>
      <c r="J334" s="12">
        <f t="shared" si="42"/>
        <v>0</v>
      </c>
      <c r="K334" s="12">
        <f t="shared" si="42"/>
        <v>0</v>
      </c>
      <c r="L334" s="12">
        <f t="shared" si="42"/>
        <v>0</v>
      </c>
      <c r="M334" s="12">
        <f t="shared" si="42"/>
        <v>0</v>
      </c>
      <c r="N334" s="12">
        <f t="shared" si="42"/>
        <v>0</v>
      </c>
      <c r="O334" s="12">
        <f t="shared" si="42"/>
        <v>0</v>
      </c>
      <c r="P334" s="12">
        <f t="shared" si="42"/>
        <v>0</v>
      </c>
      <c r="Q334" s="12">
        <f t="shared" si="42"/>
        <v>0</v>
      </c>
      <c r="R334" s="12">
        <f t="shared" si="42"/>
        <v>0</v>
      </c>
      <c r="S334" s="12">
        <f t="shared" si="42"/>
        <v>0</v>
      </c>
      <c r="T334" s="12">
        <f t="shared" si="42"/>
        <v>0</v>
      </c>
      <c r="U334" s="12">
        <f t="shared" si="42"/>
        <v>0</v>
      </c>
      <c r="V334" s="12">
        <f t="shared" si="42"/>
        <v>0</v>
      </c>
      <c r="W334" s="12">
        <f t="shared" si="42"/>
        <v>0</v>
      </c>
      <c r="X334" s="60">
        <f t="shared" si="42"/>
        <v>0</v>
      </c>
      <c r="Y334" s="54">
        <f>X334/G328*100</f>
        <v>0</v>
      </c>
      <c r="Z334" s="120">
        <v>1318.401</v>
      </c>
      <c r="AA334" s="140">
        <f t="shared" si="39"/>
        <v>99.9906713870965</v>
      </c>
    </row>
    <row r="335" spans="1:27" ht="36" customHeight="1" outlineLevel="6" thickBot="1">
      <c r="A335" s="74" t="s">
        <v>256</v>
      </c>
      <c r="B335" s="78">
        <v>951</v>
      </c>
      <c r="C335" s="79" t="s">
        <v>13</v>
      </c>
      <c r="D335" s="79" t="s">
        <v>261</v>
      </c>
      <c r="E335" s="79" t="s">
        <v>93</v>
      </c>
      <c r="F335" s="79"/>
      <c r="G335" s="120">
        <v>0</v>
      </c>
      <c r="H335" s="24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40"/>
      <c r="X335" s="58">
        <v>0</v>
      </c>
      <c r="Y335" s="54">
        <f>X335/G329*100</f>
        <v>0</v>
      </c>
      <c r="Z335" s="120">
        <v>0</v>
      </c>
      <c r="AA335" s="140">
        <v>0</v>
      </c>
    </row>
    <row r="336" spans="1:27" ht="48" outlineLevel="6" thickBot="1">
      <c r="A336" s="74" t="s">
        <v>249</v>
      </c>
      <c r="B336" s="78">
        <v>951</v>
      </c>
      <c r="C336" s="79" t="s">
        <v>13</v>
      </c>
      <c r="D336" s="79" t="s">
        <v>261</v>
      </c>
      <c r="E336" s="79" t="s">
        <v>250</v>
      </c>
      <c r="F336" s="79"/>
      <c r="G336" s="120">
        <v>423.90200000000004</v>
      </c>
      <c r="H336" s="67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65"/>
      <c r="Y336" s="54"/>
      <c r="Z336" s="120">
        <v>423.902</v>
      </c>
      <c r="AA336" s="140">
        <f aca="true" t="shared" si="43" ref="AA336:AA399">Z336/G336*100</f>
        <v>99.99999999999999</v>
      </c>
    </row>
    <row r="337" spans="1:27" ht="18.75" customHeight="1" outlineLevel="6" thickBot="1">
      <c r="A337" s="5" t="s">
        <v>100</v>
      </c>
      <c r="B337" s="21">
        <v>951</v>
      </c>
      <c r="C337" s="6" t="s">
        <v>13</v>
      </c>
      <c r="D337" s="6" t="s">
        <v>261</v>
      </c>
      <c r="E337" s="6" t="s">
        <v>95</v>
      </c>
      <c r="F337" s="6"/>
      <c r="G337" s="123">
        <f>G338</f>
        <v>0</v>
      </c>
      <c r="H337" s="67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65"/>
      <c r="Y337" s="54"/>
      <c r="Z337" s="123">
        <f>Z338</f>
        <v>0</v>
      </c>
      <c r="AA337" s="140">
        <v>0</v>
      </c>
    </row>
    <row r="338" spans="1:27" ht="32.25" outlineLevel="6" thickBot="1">
      <c r="A338" s="74" t="s">
        <v>101</v>
      </c>
      <c r="B338" s="78">
        <v>951</v>
      </c>
      <c r="C338" s="79" t="s">
        <v>13</v>
      </c>
      <c r="D338" s="79" t="s">
        <v>261</v>
      </c>
      <c r="E338" s="79" t="s">
        <v>96</v>
      </c>
      <c r="F338" s="79"/>
      <c r="G338" s="120">
        <v>0</v>
      </c>
      <c r="H338" s="31">
        <f aca="true" t="shared" si="44" ref="H338:X339">H339</f>
        <v>0</v>
      </c>
      <c r="I338" s="31">
        <f t="shared" si="44"/>
        <v>0</v>
      </c>
      <c r="J338" s="31">
        <f t="shared" si="44"/>
        <v>0</v>
      </c>
      <c r="K338" s="31">
        <f t="shared" si="44"/>
        <v>0</v>
      </c>
      <c r="L338" s="31">
        <f t="shared" si="44"/>
        <v>0</v>
      </c>
      <c r="M338" s="31">
        <f t="shared" si="44"/>
        <v>0</v>
      </c>
      <c r="N338" s="31">
        <f t="shared" si="44"/>
        <v>0</v>
      </c>
      <c r="O338" s="31">
        <f t="shared" si="44"/>
        <v>0</v>
      </c>
      <c r="P338" s="31">
        <f t="shared" si="44"/>
        <v>0</v>
      </c>
      <c r="Q338" s="31">
        <f t="shared" si="44"/>
        <v>0</v>
      </c>
      <c r="R338" s="31">
        <f t="shared" si="44"/>
        <v>0</v>
      </c>
      <c r="S338" s="31">
        <f t="shared" si="44"/>
        <v>0</v>
      </c>
      <c r="T338" s="31">
        <f t="shared" si="44"/>
        <v>0</v>
      </c>
      <c r="U338" s="31">
        <f t="shared" si="44"/>
        <v>0</v>
      </c>
      <c r="V338" s="31">
        <f t="shared" si="44"/>
        <v>0</v>
      </c>
      <c r="W338" s="31">
        <f t="shared" si="44"/>
        <v>0</v>
      </c>
      <c r="X338" s="59">
        <f t="shared" si="44"/>
        <v>1409.01825</v>
      </c>
      <c r="Y338" s="54">
        <f>X338/G332*100</f>
        <v>80.86531364890102</v>
      </c>
      <c r="Z338" s="120">
        <v>0</v>
      </c>
      <c r="AA338" s="140">
        <v>0</v>
      </c>
    </row>
    <row r="339" spans="1:27" ht="19.5" outlineLevel="6" thickBot="1">
      <c r="A339" s="92" t="s">
        <v>64</v>
      </c>
      <c r="B339" s="18">
        <v>951</v>
      </c>
      <c r="C339" s="14" t="s">
        <v>45</v>
      </c>
      <c r="D339" s="14" t="s">
        <v>257</v>
      </c>
      <c r="E339" s="14" t="s">
        <v>5</v>
      </c>
      <c r="F339" s="14"/>
      <c r="G339" s="118">
        <f>G340</f>
        <v>60268.289000000004</v>
      </c>
      <c r="H339" s="32">
        <f t="shared" si="44"/>
        <v>0</v>
      </c>
      <c r="I339" s="32">
        <f t="shared" si="44"/>
        <v>0</v>
      </c>
      <c r="J339" s="32">
        <f t="shared" si="44"/>
        <v>0</v>
      </c>
      <c r="K339" s="32">
        <f t="shared" si="44"/>
        <v>0</v>
      </c>
      <c r="L339" s="32">
        <f t="shared" si="44"/>
        <v>0</v>
      </c>
      <c r="M339" s="32">
        <f t="shared" si="44"/>
        <v>0</v>
      </c>
      <c r="N339" s="32">
        <f t="shared" si="44"/>
        <v>0</v>
      </c>
      <c r="O339" s="32">
        <f t="shared" si="44"/>
        <v>0</v>
      </c>
      <c r="P339" s="32">
        <f t="shared" si="44"/>
        <v>0</v>
      </c>
      <c r="Q339" s="32">
        <f t="shared" si="44"/>
        <v>0</v>
      </c>
      <c r="R339" s="32">
        <f t="shared" si="44"/>
        <v>0</v>
      </c>
      <c r="S339" s="32">
        <f t="shared" si="44"/>
        <v>0</v>
      </c>
      <c r="T339" s="32">
        <f t="shared" si="44"/>
        <v>0</v>
      </c>
      <c r="U339" s="32">
        <f t="shared" si="44"/>
        <v>0</v>
      </c>
      <c r="V339" s="32">
        <f t="shared" si="44"/>
        <v>0</v>
      </c>
      <c r="W339" s="32">
        <f t="shared" si="44"/>
        <v>0</v>
      </c>
      <c r="X339" s="60">
        <f t="shared" si="44"/>
        <v>1409.01825</v>
      </c>
      <c r="Y339" s="54">
        <f>X339/G333*100</f>
        <v>80.86531364890102</v>
      </c>
      <c r="Z339" s="118">
        <f>Z340</f>
        <v>60021.662</v>
      </c>
      <c r="AA339" s="140">
        <f t="shared" si="43"/>
        <v>99.59078479895123</v>
      </c>
    </row>
    <row r="340" spans="1:27" ht="16.5" outlineLevel="6" thickBot="1">
      <c r="A340" s="8" t="s">
        <v>35</v>
      </c>
      <c r="B340" s="19">
        <v>951</v>
      </c>
      <c r="C340" s="9" t="s">
        <v>14</v>
      </c>
      <c r="D340" s="9" t="s">
        <v>257</v>
      </c>
      <c r="E340" s="9" t="s">
        <v>5</v>
      </c>
      <c r="F340" s="9"/>
      <c r="G340" s="119">
        <f>G345+G369+G373+G377+G341</f>
        <v>60268.289000000004</v>
      </c>
      <c r="H340" s="33">
        <f aca="true" t="shared" si="45" ref="H340:X340">H345</f>
        <v>0</v>
      </c>
      <c r="I340" s="33">
        <f t="shared" si="45"/>
        <v>0</v>
      </c>
      <c r="J340" s="33">
        <f t="shared" si="45"/>
        <v>0</v>
      </c>
      <c r="K340" s="33">
        <f t="shared" si="45"/>
        <v>0</v>
      </c>
      <c r="L340" s="33">
        <f t="shared" si="45"/>
        <v>0</v>
      </c>
      <c r="M340" s="33">
        <f t="shared" si="45"/>
        <v>0</v>
      </c>
      <c r="N340" s="33">
        <f t="shared" si="45"/>
        <v>0</v>
      </c>
      <c r="O340" s="33">
        <f t="shared" si="45"/>
        <v>0</v>
      </c>
      <c r="P340" s="33">
        <f t="shared" si="45"/>
        <v>0</v>
      </c>
      <c r="Q340" s="33">
        <f t="shared" si="45"/>
        <v>0</v>
      </c>
      <c r="R340" s="33">
        <f t="shared" si="45"/>
        <v>0</v>
      </c>
      <c r="S340" s="33">
        <f t="shared" si="45"/>
        <v>0</v>
      </c>
      <c r="T340" s="33">
        <f t="shared" si="45"/>
        <v>0</v>
      </c>
      <c r="U340" s="33">
        <f t="shared" si="45"/>
        <v>0</v>
      </c>
      <c r="V340" s="33">
        <f t="shared" si="45"/>
        <v>0</v>
      </c>
      <c r="W340" s="33">
        <f t="shared" si="45"/>
        <v>0</v>
      </c>
      <c r="X340" s="61">
        <f t="shared" si="45"/>
        <v>1409.01825</v>
      </c>
      <c r="Y340" s="54">
        <f>X340/G334*100</f>
        <v>106.86329941662042</v>
      </c>
      <c r="Z340" s="119">
        <f>Z345+Z369+Z373+Z377+Z341</f>
        <v>60021.662</v>
      </c>
      <c r="AA340" s="140">
        <f t="shared" si="43"/>
        <v>99.59078479895123</v>
      </c>
    </row>
    <row r="341" spans="1:27" ht="32.25" outlineLevel="6" thickBot="1">
      <c r="A341" s="95" t="s">
        <v>135</v>
      </c>
      <c r="B341" s="9">
        <v>951</v>
      </c>
      <c r="C341" s="9" t="s">
        <v>14</v>
      </c>
      <c r="D341" s="9" t="s">
        <v>258</v>
      </c>
      <c r="E341" s="9" t="s">
        <v>5</v>
      </c>
      <c r="F341" s="9"/>
      <c r="G341" s="119">
        <f>G342</f>
        <v>847.61299</v>
      </c>
      <c r="H341" s="50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71"/>
      <c r="Y341" s="54"/>
      <c r="Z341" s="119">
        <f>Z342</f>
        <v>847.613</v>
      </c>
      <c r="AA341" s="140">
        <f t="shared" si="43"/>
        <v>100.00000117978371</v>
      </c>
    </row>
    <row r="342" spans="1:27" ht="32.25" outlineLevel="6" thickBot="1">
      <c r="A342" s="95" t="s">
        <v>136</v>
      </c>
      <c r="B342" s="9">
        <v>951</v>
      </c>
      <c r="C342" s="9" t="s">
        <v>14</v>
      </c>
      <c r="D342" s="9" t="s">
        <v>259</v>
      </c>
      <c r="E342" s="9" t="s">
        <v>5</v>
      </c>
      <c r="F342" s="9"/>
      <c r="G342" s="119">
        <f>G343</f>
        <v>847.61299</v>
      </c>
      <c r="H342" s="50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1"/>
      <c r="Y342" s="54"/>
      <c r="Z342" s="119">
        <f>Z343</f>
        <v>847.613</v>
      </c>
      <c r="AA342" s="140">
        <f t="shared" si="43"/>
        <v>100.00000117978371</v>
      </c>
    </row>
    <row r="343" spans="1:27" ht="32.25" outlineLevel="6" thickBot="1">
      <c r="A343" s="80" t="s">
        <v>382</v>
      </c>
      <c r="B343" s="77">
        <v>951</v>
      </c>
      <c r="C343" s="77" t="s">
        <v>14</v>
      </c>
      <c r="D343" s="77" t="s">
        <v>383</v>
      </c>
      <c r="E343" s="77" t="s">
        <v>5</v>
      </c>
      <c r="F343" s="77"/>
      <c r="G343" s="121">
        <f>G344</f>
        <v>847.61299</v>
      </c>
      <c r="H343" s="50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1"/>
      <c r="Y343" s="54"/>
      <c r="Z343" s="121">
        <f>Z344</f>
        <v>847.613</v>
      </c>
      <c r="AA343" s="140">
        <f t="shared" si="43"/>
        <v>100.00000117978371</v>
      </c>
    </row>
    <row r="344" spans="1:27" ht="16.5" outlineLevel="6" thickBot="1">
      <c r="A344" s="130" t="s">
        <v>87</v>
      </c>
      <c r="B344" s="131">
        <v>951</v>
      </c>
      <c r="C344" s="131" t="s">
        <v>14</v>
      </c>
      <c r="D344" s="131" t="s">
        <v>383</v>
      </c>
      <c r="E344" s="131" t="s">
        <v>88</v>
      </c>
      <c r="F344" s="131"/>
      <c r="G344" s="132">
        <v>847.61299</v>
      </c>
      <c r="H344" s="165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203"/>
      <c r="Y344" s="164"/>
      <c r="Z344" s="132">
        <v>847.613</v>
      </c>
      <c r="AA344" s="140">
        <f t="shared" si="43"/>
        <v>100.00000117978371</v>
      </c>
    </row>
    <row r="345" spans="1:27" ht="19.5" outlineLevel="6" thickBot="1">
      <c r="A345" s="13" t="s">
        <v>160</v>
      </c>
      <c r="B345" s="19">
        <v>951</v>
      </c>
      <c r="C345" s="9" t="s">
        <v>14</v>
      </c>
      <c r="D345" s="9" t="s">
        <v>300</v>
      </c>
      <c r="E345" s="9" t="s">
        <v>5</v>
      </c>
      <c r="F345" s="9"/>
      <c r="G345" s="119">
        <f>G346+G358</f>
        <v>59348.27601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0"/>
      <c r="X345" s="58">
        <v>1409.01825</v>
      </c>
      <c r="Y345" s="54" t="e">
        <f>X345/G335*100</f>
        <v>#DIV/0!</v>
      </c>
      <c r="Z345" s="119">
        <f>Z346+Z358</f>
        <v>59101.649</v>
      </c>
      <c r="AA345" s="140">
        <f t="shared" si="43"/>
        <v>99.58444115553003</v>
      </c>
    </row>
    <row r="346" spans="1:27" ht="19.5" outlineLevel="6" thickBot="1">
      <c r="A346" s="80" t="s">
        <v>121</v>
      </c>
      <c r="B346" s="76">
        <v>951</v>
      </c>
      <c r="C346" s="77" t="s">
        <v>14</v>
      </c>
      <c r="D346" s="77" t="s">
        <v>301</v>
      </c>
      <c r="E346" s="77" t="s">
        <v>5</v>
      </c>
      <c r="F346" s="77"/>
      <c r="G346" s="121">
        <f>G347+G352+G355</f>
        <v>34152.74</v>
      </c>
      <c r="H346" s="67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65"/>
      <c r="Y346" s="54"/>
      <c r="Z346" s="121">
        <f>Z347+Z352+Z355</f>
        <v>34152.7</v>
      </c>
      <c r="AA346" s="140">
        <f t="shared" si="43"/>
        <v>99.99988287908964</v>
      </c>
    </row>
    <row r="347" spans="1:27" ht="32.25" outlineLevel="6" thickBot="1">
      <c r="A347" s="69" t="s">
        <v>161</v>
      </c>
      <c r="B347" s="21">
        <v>951</v>
      </c>
      <c r="C347" s="6" t="s">
        <v>14</v>
      </c>
      <c r="D347" s="6" t="s">
        <v>302</v>
      </c>
      <c r="E347" s="6" t="s">
        <v>5</v>
      </c>
      <c r="F347" s="6"/>
      <c r="G347" s="127">
        <f>G348+G350</f>
        <v>30</v>
      </c>
      <c r="H347" s="204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6"/>
      <c r="Y347" s="142"/>
      <c r="Z347" s="127">
        <f>Z348+Z350</f>
        <v>30</v>
      </c>
      <c r="AA347" s="140">
        <f t="shared" si="43"/>
        <v>100</v>
      </c>
    </row>
    <row r="348" spans="1:27" ht="21.75" customHeight="1" outlineLevel="6" thickBot="1">
      <c r="A348" s="174" t="s">
        <v>100</v>
      </c>
      <c r="B348" s="175">
        <v>951</v>
      </c>
      <c r="C348" s="176" t="s">
        <v>14</v>
      </c>
      <c r="D348" s="176" t="s">
        <v>302</v>
      </c>
      <c r="E348" s="176" t="s">
        <v>95</v>
      </c>
      <c r="F348" s="176"/>
      <c r="G348" s="207">
        <f>G349</f>
        <v>30</v>
      </c>
      <c r="H348" s="208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10"/>
      <c r="Y348" s="211"/>
      <c r="Z348" s="207">
        <f>Z349</f>
        <v>30</v>
      </c>
      <c r="AA348" s="140">
        <f t="shared" si="43"/>
        <v>100</v>
      </c>
    </row>
    <row r="349" spans="1:27" ht="32.25" outlineLevel="6" thickBot="1">
      <c r="A349" s="74" t="s">
        <v>101</v>
      </c>
      <c r="B349" s="78">
        <v>951</v>
      </c>
      <c r="C349" s="79" t="s">
        <v>14</v>
      </c>
      <c r="D349" s="79" t="s">
        <v>302</v>
      </c>
      <c r="E349" s="79" t="s">
        <v>96</v>
      </c>
      <c r="F349" s="79"/>
      <c r="G349" s="128">
        <v>30</v>
      </c>
      <c r="H349" s="204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6"/>
      <c r="Y349" s="142"/>
      <c r="Z349" s="128">
        <v>30</v>
      </c>
      <c r="AA349" s="140">
        <f t="shared" si="43"/>
        <v>100</v>
      </c>
    </row>
    <row r="350" spans="1:27" ht="19.5" outlineLevel="6" thickBot="1">
      <c r="A350" s="174" t="s">
        <v>375</v>
      </c>
      <c r="B350" s="175">
        <v>951</v>
      </c>
      <c r="C350" s="176" t="s">
        <v>14</v>
      </c>
      <c r="D350" s="176" t="s">
        <v>302</v>
      </c>
      <c r="E350" s="176" t="s">
        <v>377</v>
      </c>
      <c r="F350" s="176"/>
      <c r="G350" s="212">
        <f>G351</f>
        <v>0</v>
      </c>
      <c r="H350" s="208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10"/>
      <c r="Y350" s="211"/>
      <c r="Z350" s="212">
        <f>Z351</f>
        <v>0</v>
      </c>
      <c r="AA350" s="140">
        <v>0</v>
      </c>
    </row>
    <row r="351" spans="1:27" ht="36.75" customHeight="1" outlineLevel="6" thickBot="1">
      <c r="A351" s="74" t="s">
        <v>376</v>
      </c>
      <c r="B351" s="78">
        <v>951</v>
      </c>
      <c r="C351" s="79" t="s">
        <v>14</v>
      </c>
      <c r="D351" s="79" t="s">
        <v>302</v>
      </c>
      <c r="E351" s="79" t="s">
        <v>378</v>
      </c>
      <c r="F351" s="79"/>
      <c r="G351" s="141">
        <v>0</v>
      </c>
      <c r="H351" s="204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6"/>
      <c r="Y351" s="142"/>
      <c r="Z351" s="141">
        <v>0</v>
      </c>
      <c r="AA351" s="140">
        <v>0</v>
      </c>
    </row>
    <row r="352" spans="1:27" ht="36.75" customHeight="1" outlineLevel="6" thickBot="1">
      <c r="A352" s="69" t="s">
        <v>423</v>
      </c>
      <c r="B352" s="21">
        <v>951</v>
      </c>
      <c r="C352" s="6" t="s">
        <v>14</v>
      </c>
      <c r="D352" s="6" t="s">
        <v>422</v>
      </c>
      <c r="E352" s="6" t="s">
        <v>5</v>
      </c>
      <c r="F352" s="6"/>
      <c r="G352" s="123">
        <f>G353</f>
        <v>33748.74</v>
      </c>
      <c r="H352" s="67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65"/>
      <c r="Y352" s="54"/>
      <c r="Z352" s="123">
        <f>Z353</f>
        <v>33748.7</v>
      </c>
      <c r="AA352" s="140">
        <f t="shared" si="43"/>
        <v>99.99988147705662</v>
      </c>
    </row>
    <row r="353" spans="1:27" ht="14.25" customHeight="1" outlineLevel="6" thickBot="1">
      <c r="A353" s="174" t="s">
        <v>375</v>
      </c>
      <c r="B353" s="175">
        <v>951</v>
      </c>
      <c r="C353" s="176" t="s">
        <v>14</v>
      </c>
      <c r="D353" s="176" t="s">
        <v>422</v>
      </c>
      <c r="E353" s="176" t="s">
        <v>377</v>
      </c>
      <c r="F353" s="176"/>
      <c r="G353" s="244">
        <f>G354</f>
        <v>33748.74</v>
      </c>
      <c r="H353" s="218"/>
      <c r="I353" s="219"/>
      <c r="J353" s="219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184"/>
      <c r="Y353" s="182"/>
      <c r="Z353" s="244">
        <f>Z354</f>
        <v>33748.7</v>
      </c>
      <c r="AA353" s="140">
        <f t="shared" si="43"/>
        <v>99.99988147705662</v>
      </c>
    </row>
    <row r="354" spans="1:27" ht="36.75" customHeight="1" outlineLevel="6" thickBot="1">
      <c r="A354" s="74" t="s">
        <v>376</v>
      </c>
      <c r="B354" s="78">
        <v>951</v>
      </c>
      <c r="C354" s="79" t="s">
        <v>14</v>
      </c>
      <c r="D354" s="79" t="s">
        <v>422</v>
      </c>
      <c r="E354" s="79" t="s">
        <v>378</v>
      </c>
      <c r="F354" s="79"/>
      <c r="G354" s="229">
        <v>33748.74</v>
      </c>
      <c r="H354" s="213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155"/>
      <c r="Y354" s="146"/>
      <c r="Z354" s="229">
        <v>33748.7</v>
      </c>
      <c r="AA354" s="140">
        <f t="shared" si="43"/>
        <v>99.99988147705662</v>
      </c>
    </row>
    <row r="355" spans="1:27" ht="36.75" customHeight="1" outlineLevel="6" thickBot="1">
      <c r="A355" s="69" t="s">
        <v>424</v>
      </c>
      <c r="B355" s="21">
        <v>951</v>
      </c>
      <c r="C355" s="6" t="s">
        <v>14</v>
      </c>
      <c r="D355" s="6" t="s">
        <v>444</v>
      </c>
      <c r="E355" s="6" t="s">
        <v>5</v>
      </c>
      <c r="F355" s="6"/>
      <c r="G355" s="123">
        <f>G356</f>
        <v>374</v>
      </c>
      <c r="H355" s="213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155"/>
      <c r="Y355" s="146"/>
      <c r="Z355" s="123">
        <f>Z356</f>
        <v>374</v>
      </c>
      <c r="AA355" s="140">
        <f t="shared" si="43"/>
        <v>100</v>
      </c>
    </row>
    <row r="356" spans="1:27" ht="18.75" customHeight="1" outlineLevel="6" thickBot="1">
      <c r="A356" s="174" t="s">
        <v>375</v>
      </c>
      <c r="B356" s="175">
        <v>951</v>
      </c>
      <c r="C356" s="176" t="s">
        <v>14</v>
      </c>
      <c r="D356" s="176" t="s">
        <v>444</v>
      </c>
      <c r="E356" s="176" t="s">
        <v>377</v>
      </c>
      <c r="F356" s="176"/>
      <c r="G356" s="244">
        <f>G357</f>
        <v>374</v>
      </c>
      <c r="H356" s="218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184"/>
      <c r="Y356" s="182"/>
      <c r="Z356" s="244">
        <f>Z357</f>
        <v>374</v>
      </c>
      <c r="AA356" s="140">
        <f t="shared" si="43"/>
        <v>100</v>
      </c>
    </row>
    <row r="357" spans="1:27" ht="36.75" customHeight="1" outlineLevel="6" thickBot="1">
      <c r="A357" s="74" t="s">
        <v>376</v>
      </c>
      <c r="B357" s="78">
        <v>951</v>
      </c>
      <c r="C357" s="79" t="s">
        <v>14</v>
      </c>
      <c r="D357" s="79" t="s">
        <v>444</v>
      </c>
      <c r="E357" s="79" t="s">
        <v>378</v>
      </c>
      <c r="F357" s="79"/>
      <c r="G357" s="229">
        <f>209+165</f>
        <v>374</v>
      </c>
      <c r="H357" s="213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155"/>
      <c r="Y357" s="146"/>
      <c r="Z357" s="229">
        <v>374</v>
      </c>
      <c r="AA357" s="140">
        <f t="shared" si="43"/>
        <v>100</v>
      </c>
    </row>
    <row r="358" spans="1:27" ht="32.25" outlineLevel="6" thickBot="1">
      <c r="A358" s="97" t="s">
        <v>162</v>
      </c>
      <c r="B358" s="76">
        <v>951</v>
      </c>
      <c r="C358" s="77" t="s">
        <v>14</v>
      </c>
      <c r="D358" s="77" t="s">
        <v>303</v>
      </c>
      <c r="E358" s="77" t="s">
        <v>5</v>
      </c>
      <c r="F358" s="77"/>
      <c r="G358" s="121">
        <f>G359+G363+G366</f>
        <v>25195.53601</v>
      </c>
      <c r="H358" s="213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155"/>
      <c r="Y358" s="146"/>
      <c r="Z358" s="121">
        <f>Z359+Z363+Z366</f>
        <v>24948.949</v>
      </c>
      <c r="AA358" s="140">
        <f t="shared" si="43"/>
        <v>99.02130675091757</v>
      </c>
    </row>
    <row r="359" spans="1:27" ht="32.25" outlineLevel="6" thickBot="1">
      <c r="A359" s="5" t="s">
        <v>163</v>
      </c>
      <c r="B359" s="21">
        <v>951</v>
      </c>
      <c r="C359" s="6" t="s">
        <v>14</v>
      </c>
      <c r="D359" s="6" t="s">
        <v>304</v>
      </c>
      <c r="E359" s="6" t="s">
        <v>5</v>
      </c>
      <c r="F359" s="6"/>
      <c r="G359" s="123">
        <f>G360</f>
        <v>16008.03601</v>
      </c>
      <c r="H359" s="186">
        <f aca="true" t="shared" si="46" ref="H359:X359">H360</f>
        <v>0</v>
      </c>
      <c r="I359" s="186">
        <f t="shared" si="46"/>
        <v>0</v>
      </c>
      <c r="J359" s="186">
        <f t="shared" si="46"/>
        <v>0</v>
      </c>
      <c r="K359" s="186">
        <f t="shared" si="46"/>
        <v>0</v>
      </c>
      <c r="L359" s="186">
        <f t="shared" si="46"/>
        <v>0</v>
      </c>
      <c r="M359" s="186">
        <f t="shared" si="46"/>
        <v>0</v>
      </c>
      <c r="N359" s="186">
        <f t="shared" si="46"/>
        <v>0</v>
      </c>
      <c r="O359" s="186">
        <f t="shared" si="46"/>
        <v>0</v>
      </c>
      <c r="P359" s="186">
        <f t="shared" si="46"/>
        <v>0</v>
      </c>
      <c r="Q359" s="186">
        <f t="shared" si="46"/>
        <v>0</v>
      </c>
      <c r="R359" s="186">
        <f t="shared" si="46"/>
        <v>0</v>
      </c>
      <c r="S359" s="186">
        <f t="shared" si="46"/>
        <v>0</v>
      </c>
      <c r="T359" s="186">
        <f t="shared" si="46"/>
        <v>0</v>
      </c>
      <c r="U359" s="186">
        <f t="shared" si="46"/>
        <v>0</v>
      </c>
      <c r="V359" s="186">
        <f t="shared" si="46"/>
        <v>0</v>
      </c>
      <c r="W359" s="186">
        <f t="shared" si="46"/>
        <v>0</v>
      </c>
      <c r="X359" s="187">
        <f t="shared" si="46"/>
        <v>669.14176</v>
      </c>
      <c r="Y359" s="146">
        <f>X359/G345*100</f>
        <v>1.1274830626710228</v>
      </c>
      <c r="Z359" s="123">
        <f>Z360</f>
        <v>15761.449</v>
      </c>
      <c r="AA359" s="140">
        <f t="shared" si="43"/>
        <v>98.45960485192587</v>
      </c>
    </row>
    <row r="360" spans="1:27" ht="16.5" outlineLevel="6" thickBot="1">
      <c r="A360" s="174" t="s">
        <v>120</v>
      </c>
      <c r="B360" s="175">
        <v>951</v>
      </c>
      <c r="C360" s="176" t="s">
        <v>14</v>
      </c>
      <c r="D360" s="176" t="s">
        <v>304</v>
      </c>
      <c r="E360" s="176" t="s">
        <v>119</v>
      </c>
      <c r="F360" s="176"/>
      <c r="G360" s="178">
        <f>G361+G362</f>
        <v>16008.03601</v>
      </c>
      <c r="H360" s="178">
        <f aca="true" t="shared" si="47" ref="H360:X360">H375</f>
        <v>0</v>
      </c>
      <c r="I360" s="178">
        <f t="shared" si="47"/>
        <v>0</v>
      </c>
      <c r="J360" s="178">
        <f t="shared" si="47"/>
        <v>0</v>
      </c>
      <c r="K360" s="178">
        <f t="shared" si="47"/>
        <v>0</v>
      </c>
      <c r="L360" s="178">
        <f t="shared" si="47"/>
        <v>0</v>
      </c>
      <c r="M360" s="178">
        <f t="shared" si="47"/>
        <v>0</v>
      </c>
      <c r="N360" s="178">
        <f t="shared" si="47"/>
        <v>0</v>
      </c>
      <c r="O360" s="178">
        <f t="shared" si="47"/>
        <v>0</v>
      </c>
      <c r="P360" s="178">
        <f t="shared" si="47"/>
        <v>0</v>
      </c>
      <c r="Q360" s="178">
        <f t="shared" si="47"/>
        <v>0</v>
      </c>
      <c r="R360" s="178">
        <f t="shared" si="47"/>
        <v>0</v>
      </c>
      <c r="S360" s="178">
        <f t="shared" si="47"/>
        <v>0</v>
      </c>
      <c r="T360" s="178">
        <f t="shared" si="47"/>
        <v>0</v>
      </c>
      <c r="U360" s="178">
        <f t="shared" si="47"/>
        <v>0</v>
      </c>
      <c r="V360" s="178">
        <f t="shared" si="47"/>
        <v>0</v>
      </c>
      <c r="W360" s="178">
        <f t="shared" si="47"/>
        <v>0</v>
      </c>
      <c r="X360" s="214">
        <f t="shared" si="47"/>
        <v>669.14176</v>
      </c>
      <c r="Y360" s="182">
        <f>X360/G346*100</f>
        <v>1.9592623022340228</v>
      </c>
      <c r="Z360" s="178">
        <f>Z361+Z362</f>
        <v>15761.449</v>
      </c>
      <c r="AA360" s="140">
        <f t="shared" si="43"/>
        <v>98.45960485192587</v>
      </c>
    </row>
    <row r="361" spans="1:27" ht="48" outlineLevel="6" thickBot="1">
      <c r="A361" s="85" t="s">
        <v>205</v>
      </c>
      <c r="B361" s="78">
        <v>951</v>
      </c>
      <c r="C361" s="79" t="s">
        <v>14</v>
      </c>
      <c r="D361" s="79" t="s">
        <v>304</v>
      </c>
      <c r="E361" s="79" t="s">
        <v>89</v>
      </c>
      <c r="F361" s="79"/>
      <c r="G361" s="120">
        <f>13082.03601+526-748.142</f>
        <v>12859.89401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59"/>
      <c r="Y361" s="54"/>
      <c r="Z361" s="120">
        <v>12613.307</v>
      </c>
      <c r="AA361" s="140">
        <f t="shared" si="43"/>
        <v>98.08251133478821</v>
      </c>
    </row>
    <row r="362" spans="1:27" ht="16.5" outlineLevel="6" thickBot="1">
      <c r="A362" s="82" t="s">
        <v>87</v>
      </c>
      <c r="B362" s="78">
        <v>951</v>
      </c>
      <c r="C362" s="79" t="s">
        <v>14</v>
      </c>
      <c r="D362" s="79" t="s">
        <v>313</v>
      </c>
      <c r="E362" s="79" t="s">
        <v>88</v>
      </c>
      <c r="F362" s="79"/>
      <c r="G362" s="120">
        <f>3000+148.142</f>
        <v>3148.142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59"/>
      <c r="Y362" s="54"/>
      <c r="Z362" s="120">
        <v>3148.142</v>
      </c>
      <c r="AA362" s="140">
        <f t="shared" si="43"/>
        <v>100</v>
      </c>
    </row>
    <row r="363" spans="1:27" ht="32.25" outlineLevel="6" thickBot="1">
      <c r="A363" s="5" t="s">
        <v>164</v>
      </c>
      <c r="B363" s="21">
        <v>951</v>
      </c>
      <c r="C363" s="6" t="s">
        <v>14</v>
      </c>
      <c r="D363" s="6" t="s">
        <v>305</v>
      </c>
      <c r="E363" s="6" t="s">
        <v>5</v>
      </c>
      <c r="F363" s="6"/>
      <c r="G363" s="123">
        <f>G364</f>
        <v>9187.5</v>
      </c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56"/>
      <c r="Y363" s="146"/>
      <c r="Z363" s="123">
        <f>Z364</f>
        <v>9187.5</v>
      </c>
      <c r="AA363" s="140">
        <f t="shared" si="43"/>
        <v>100</v>
      </c>
    </row>
    <row r="364" spans="1:27" ht="19.5" customHeight="1" outlineLevel="6" thickBot="1">
      <c r="A364" s="174" t="s">
        <v>120</v>
      </c>
      <c r="B364" s="175">
        <v>951</v>
      </c>
      <c r="C364" s="176" t="s">
        <v>14</v>
      </c>
      <c r="D364" s="176" t="s">
        <v>305</v>
      </c>
      <c r="E364" s="176" t="s">
        <v>119</v>
      </c>
      <c r="F364" s="176"/>
      <c r="G364" s="178">
        <f>G365</f>
        <v>9187.5</v>
      </c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214"/>
      <c r="Y364" s="182"/>
      <c r="Z364" s="178">
        <f>Z365</f>
        <v>9187.5</v>
      </c>
      <c r="AA364" s="140">
        <f t="shared" si="43"/>
        <v>100</v>
      </c>
    </row>
    <row r="365" spans="1:27" ht="48" outlineLevel="6" thickBot="1">
      <c r="A365" s="85" t="s">
        <v>205</v>
      </c>
      <c r="B365" s="78">
        <v>951</v>
      </c>
      <c r="C365" s="79" t="s">
        <v>14</v>
      </c>
      <c r="D365" s="79" t="s">
        <v>305</v>
      </c>
      <c r="E365" s="79" t="s">
        <v>89</v>
      </c>
      <c r="F365" s="79"/>
      <c r="G365" s="120">
        <f>8713.5+474</f>
        <v>9187.5</v>
      </c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56"/>
      <c r="Y365" s="146"/>
      <c r="Z365" s="120">
        <v>9187.5</v>
      </c>
      <c r="AA365" s="140">
        <f t="shared" si="43"/>
        <v>100</v>
      </c>
    </row>
    <row r="366" spans="1:27" ht="19.5" customHeight="1" outlineLevel="6" thickBot="1">
      <c r="A366" s="69" t="s">
        <v>246</v>
      </c>
      <c r="B366" s="21">
        <v>951</v>
      </c>
      <c r="C366" s="6" t="s">
        <v>14</v>
      </c>
      <c r="D366" s="6" t="s">
        <v>306</v>
      </c>
      <c r="E366" s="6" t="s">
        <v>5</v>
      </c>
      <c r="F366" s="6"/>
      <c r="G366" s="123">
        <f>G367</f>
        <v>0</v>
      </c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56"/>
      <c r="Y366" s="146"/>
      <c r="Z366" s="123">
        <f>Z367</f>
        <v>0</v>
      </c>
      <c r="AA366" s="140">
        <v>0</v>
      </c>
    </row>
    <row r="367" spans="1:27" ht="16.5" outlineLevel="6" thickBot="1">
      <c r="A367" s="174" t="s">
        <v>120</v>
      </c>
      <c r="B367" s="175">
        <v>951</v>
      </c>
      <c r="C367" s="176" t="s">
        <v>14</v>
      </c>
      <c r="D367" s="176" t="s">
        <v>306</v>
      </c>
      <c r="E367" s="176" t="s">
        <v>119</v>
      </c>
      <c r="F367" s="176"/>
      <c r="G367" s="178">
        <f>G368</f>
        <v>0</v>
      </c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214"/>
      <c r="Y367" s="182"/>
      <c r="Z367" s="178">
        <f>Z368</f>
        <v>0</v>
      </c>
      <c r="AA367" s="140">
        <v>0</v>
      </c>
    </row>
    <row r="368" spans="1:27" ht="48" outlineLevel="6" thickBot="1">
      <c r="A368" s="85" t="s">
        <v>205</v>
      </c>
      <c r="B368" s="78">
        <v>951</v>
      </c>
      <c r="C368" s="79" t="s">
        <v>14</v>
      </c>
      <c r="D368" s="79" t="s">
        <v>306</v>
      </c>
      <c r="E368" s="79" t="s">
        <v>89</v>
      </c>
      <c r="F368" s="79"/>
      <c r="G368" s="120">
        <v>0</v>
      </c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56"/>
      <c r="Y368" s="146"/>
      <c r="Z368" s="120">
        <v>0</v>
      </c>
      <c r="AA368" s="140">
        <v>0</v>
      </c>
    </row>
    <row r="369" spans="1:27" ht="16.5" outlineLevel="6" thickBot="1">
      <c r="A369" s="8" t="s">
        <v>230</v>
      </c>
      <c r="B369" s="19">
        <v>951</v>
      </c>
      <c r="C369" s="9" t="s">
        <v>14</v>
      </c>
      <c r="D369" s="9" t="s">
        <v>307</v>
      </c>
      <c r="E369" s="9" t="s">
        <v>5</v>
      </c>
      <c r="F369" s="9"/>
      <c r="G369" s="119">
        <f>G370</f>
        <v>20</v>
      </c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56"/>
      <c r="Y369" s="146"/>
      <c r="Z369" s="119">
        <f>Z370</f>
        <v>20</v>
      </c>
      <c r="AA369" s="140">
        <f t="shared" si="43"/>
        <v>100</v>
      </c>
    </row>
    <row r="370" spans="1:27" ht="48" outlineLevel="6" thickBot="1">
      <c r="A370" s="69" t="s">
        <v>165</v>
      </c>
      <c r="B370" s="21">
        <v>951</v>
      </c>
      <c r="C370" s="6" t="s">
        <v>14</v>
      </c>
      <c r="D370" s="6" t="s">
        <v>308</v>
      </c>
      <c r="E370" s="6" t="s">
        <v>5</v>
      </c>
      <c r="F370" s="6"/>
      <c r="G370" s="123">
        <f>G371</f>
        <v>20</v>
      </c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56"/>
      <c r="Y370" s="146"/>
      <c r="Z370" s="123">
        <f>Z371</f>
        <v>20</v>
      </c>
      <c r="AA370" s="140">
        <f t="shared" si="43"/>
        <v>100</v>
      </c>
    </row>
    <row r="371" spans="1:27" ht="18.75" customHeight="1" outlineLevel="6" thickBot="1">
      <c r="A371" s="174" t="s">
        <v>100</v>
      </c>
      <c r="B371" s="175">
        <v>951</v>
      </c>
      <c r="C371" s="176" t="s">
        <v>14</v>
      </c>
      <c r="D371" s="176" t="s">
        <v>308</v>
      </c>
      <c r="E371" s="176" t="s">
        <v>95</v>
      </c>
      <c r="F371" s="176"/>
      <c r="G371" s="178">
        <f>G372</f>
        <v>20</v>
      </c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214"/>
      <c r="Y371" s="182"/>
      <c r="Z371" s="178">
        <f>Z372</f>
        <v>20</v>
      </c>
      <c r="AA371" s="140">
        <f t="shared" si="43"/>
        <v>100</v>
      </c>
    </row>
    <row r="372" spans="1:27" ht="32.25" outlineLevel="6" thickBot="1">
      <c r="A372" s="74" t="s">
        <v>101</v>
      </c>
      <c r="B372" s="78">
        <v>951</v>
      </c>
      <c r="C372" s="79" t="s">
        <v>14</v>
      </c>
      <c r="D372" s="79" t="s">
        <v>308</v>
      </c>
      <c r="E372" s="79" t="s">
        <v>96</v>
      </c>
      <c r="F372" s="79"/>
      <c r="G372" s="120">
        <v>20</v>
      </c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56"/>
      <c r="Y372" s="146"/>
      <c r="Z372" s="120">
        <v>20</v>
      </c>
      <c r="AA372" s="140">
        <f t="shared" si="43"/>
        <v>100</v>
      </c>
    </row>
    <row r="373" spans="1:27" ht="32.25" outlineLevel="6" thickBot="1">
      <c r="A373" s="8" t="s">
        <v>450</v>
      </c>
      <c r="B373" s="19">
        <v>951</v>
      </c>
      <c r="C373" s="9" t="s">
        <v>14</v>
      </c>
      <c r="D373" s="9" t="s">
        <v>309</v>
      </c>
      <c r="E373" s="9" t="s">
        <v>5</v>
      </c>
      <c r="F373" s="9"/>
      <c r="G373" s="119">
        <f>G374</f>
        <v>42.4</v>
      </c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56"/>
      <c r="Y373" s="146"/>
      <c r="Z373" s="119">
        <f>Z374</f>
        <v>42.4</v>
      </c>
      <c r="AA373" s="140">
        <f t="shared" si="43"/>
        <v>100</v>
      </c>
    </row>
    <row r="374" spans="1:27" ht="32.25" outlineLevel="6" thickBot="1">
      <c r="A374" s="69" t="s">
        <v>166</v>
      </c>
      <c r="B374" s="21">
        <v>951</v>
      </c>
      <c r="C374" s="6" t="s">
        <v>14</v>
      </c>
      <c r="D374" s="6" t="s">
        <v>310</v>
      </c>
      <c r="E374" s="6" t="s">
        <v>5</v>
      </c>
      <c r="F374" s="6"/>
      <c r="G374" s="123">
        <f>G375</f>
        <v>42.4</v>
      </c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56"/>
      <c r="Y374" s="146"/>
      <c r="Z374" s="123">
        <f>Z375</f>
        <v>42.4</v>
      </c>
      <c r="AA374" s="140">
        <f t="shared" si="43"/>
        <v>100</v>
      </c>
    </row>
    <row r="375" spans="1:27" ht="32.25" outlineLevel="6" thickBot="1">
      <c r="A375" s="174" t="s">
        <v>100</v>
      </c>
      <c r="B375" s="175">
        <v>951</v>
      </c>
      <c r="C375" s="176" t="s">
        <v>14</v>
      </c>
      <c r="D375" s="176" t="s">
        <v>310</v>
      </c>
      <c r="E375" s="176" t="s">
        <v>95</v>
      </c>
      <c r="F375" s="176"/>
      <c r="G375" s="178">
        <f>G376</f>
        <v>42.4</v>
      </c>
      <c r="H375" s="215">
        <f aca="true" t="shared" si="48" ref="H375:X375">H376</f>
        <v>0</v>
      </c>
      <c r="I375" s="215">
        <f t="shared" si="48"/>
        <v>0</v>
      </c>
      <c r="J375" s="215">
        <f t="shared" si="48"/>
        <v>0</v>
      </c>
      <c r="K375" s="215">
        <f t="shared" si="48"/>
        <v>0</v>
      </c>
      <c r="L375" s="215">
        <f t="shared" si="48"/>
        <v>0</v>
      </c>
      <c r="M375" s="215">
        <f t="shared" si="48"/>
        <v>0</v>
      </c>
      <c r="N375" s="215">
        <f t="shared" si="48"/>
        <v>0</v>
      </c>
      <c r="O375" s="215">
        <f t="shared" si="48"/>
        <v>0</v>
      </c>
      <c r="P375" s="215">
        <f t="shared" si="48"/>
        <v>0</v>
      </c>
      <c r="Q375" s="215">
        <f t="shared" si="48"/>
        <v>0</v>
      </c>
      <c r="R375" s="215">
        <f t="shared" si="48"/>
        <v>0</v>
      </c>
      <c r="S375" s="215">
        <f t="shared" si="48"/>
        <v>0</v>
      </c>
      <c r="T375" s="215">
        <f t="shared" si="48"/>
        <v>0</v>
      </c>
      <c r="U375" s="215">
        <f t="shared" si="48"/>
        <v>0</v>
      </c>
      <c r="V375" s="215">
        <f t="shared" si="48"/>
        <v>0</v>
      </c>
      <c r="W375" s="215">
        <f t="shared" si="48"/>
        <v>0</v>
      </c>
      <c r="X375" s="216">
        <f t="shared" si="48"/>
        <v>669.14176</v>
      </c>
      <c r="Y375" s="182">
        <f>X375/G369*100</f>
        <v>3345.7088</v>
      </c>
      <c r="Z375" s="178">
        <f>Z376</f>
        <v>42.4</v>
      </c>
      <c r="AA375" s="140">
        <f t="shared" si="43"/>
        <v>100</v>
      </c>
    </row>
    <row r="376" spans="1:27" ht="32.25" outlineLevel="6" thickBot="1">
      <c r="A376" s="74" t="s">
        <v>101</v>
      </c>
      <c r="B376" s="78">
        <v>951</v>
      </c>
      <c r="C376" s="79" t="s">
        <v>14</v>
      </c>
      <c r="D376" s="79" t="s">
        <v>310</v>
      </c>
      <c r="E376" s="79" t="s">
        <v>96</v>
      </c>
      <c r="F376" s="79"/>
      <c r="G376" s="120">
        <v>42.4</v>
      </c>
      <c r="H376" s="217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202"/>
      <c r="X376" s="154">
        <v>669.14176</v>
      </c>
      <c r="Y376" s="146">
        <f>X376/G370*100</f>
        <v>3345.7088</v>
      </c>
      <c r="Z376" s="120">
        <v>42.4</v>
      </c>
      <c r="AA376" s="140">
        <f t="shared" si="43"/>
        <v>100</v>
      </c>
    </row>
    <row r="377" spans="1:27" ht="19.5" outlineLevel="6" thickBot="1">
      <c r="A377" s="8" t="s">
        <v>231</v>
      </c>
      <c r="B377" s="19">
        <v>951</v>
      </c>
      <c r="C377" s="9" t="s">
        <v>14</v>
      </c>
      <c r="D377" s="9" t="s">
        <v>311</v>
      </c>
      <c r="E377" s="9" t="s">
        <v>5</v>
      </c>
      <c r="F377" s="9"/>
      <c r="G377" s="119">
        <f>G378</f>
        <v>10</v>
      </c>
      <c r="H377" s="213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155"/>
      <c r="Y377" s="146"/>
      <c r="Z377" s="119">
        <f>Z378</f>
        <v>10</v>
      </c>
      <c r="AA377" s="140">
        <f t="shared" si="43"/>
        <v>100</v>
      </c>
    </row>
    <row r="378" spans="1:27" ht="32.25" outlineLevel="6" thickBot="1">
      <c r="A378" s="69" t="s">
        <v>167</v>
      </c>
      <c r="B378" s="21">
        <v>951</v>
      </c>
      <c r="C378" s="6" t="s">
        <v>14</v>
      </c>
      <c r="D378" s="6" t="s">
        <v>312</v>
      </c>
      <c r="E378" s="6" t="s">
        <v>5</v>
      </c>
      <c r="F378" s="6"/>
      <c r="G378" s="123">
        <f>G379</f>
        <v>10</v>
      </c>
      <c r="H378" s="213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155"/>
      <c r="Y378" s="146"/>
      <c r="Z378" s="123">
        <f>Z379</f>
        <v>10</v>
      </c>
      <c r="AA378" s="140">
        <f t="shared" si="43"/>
        <v>100</v>
      </c>
    </row>
    <row r="379" spans="1:27" ht="18.75" customHeight="1" outlineLevel="6" thickBot="1">
      <c r="A379" s="174" t="s">
        <v>100</v>
      </c>
      <c r="B379" s="175">
        <v>951</v>
      </c>
      <c r="C379" s="176" t="s">
        <v>14</v>
      </c>
      <c r="D379" s="176" t="s">
        <v>312</v>
      </c>
      <c r="E379" s="176" t="s">
        <v>95</v>
      </c>
      <c r="F379" s="176"/>
      <c r="G379" s="178">
        <f>G380</f>
        <v>10</v>
      </c>
      <c r="H379" s="218"/>
      <c r="I379" s="219"/>
      <c r="J379" s="219"/>
      <c r="K379" s="219"/>
      <c r="L379" s="219"/>
      <c r="M379" s="219"/>
      <c r="N379" s="219"/>
      <c r="O379" s="219"/>
      <c r="P379" s="219"/>
      <c r="Q379" s="219"/>
      <c r="R379" s="219"/>
      <c r="S379" s="219"/>
      <c r="T379" s="219"/>
      <c r="U379" s="219"/>
      <c r="V379" s="219"/>
      <c r="W379" s="219"/>
      <c r="X379" s="184"/>
      <c r="Y379" s="182"/>
      <c r="Z379" s="178">
        <f>Z380</f>
        <v>10</v>
      </c>
      <c r="AA379" s="140">
        <f t="shared" si="43"/>
        <v>100</v>
      </c>
    </row>
    <row r="380" spans="1:27" ht="32.25" outlineLevel="6" thickBot="1">
      <c r="A380" s="74" t="s">
        <v>101</v>
      </c>
      <c r="B380" s="78">
        <v>951</v>
      </c>
      <c r="C380" s="79" t="s">
        <v>14</v>
      </c>
      <c r="D380" s="79" t="s">
        <v>312</v>
      </c>
      <c r="E380" s="79" t="s">
        <v>96</v>
      </c>
      <c r="F380" s="79"/>
      <c r="G380" s="120">
        <v>10</v>
      </c>
      <c r="H380" s="213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155"/>
      <c r="Y380" s="146"/>
      <c r="Z380" s="120">
        <v>10</v>
      </c>
      <c r="AA380" s="140">
        <f t="shared" si="43"/>
        <v>100</v>
      </c>
    </row>
    <row r="381" spans="1:27" ht="19.5" outlineLevel="6" thickBot="1">
      <c r="A381" s="92" t="s">
        <v>44</v>
      </c>
      <c r="B381" s="18">
        <v>951</v>
      </c>
      <c r="C381" s="14" t="s">
        <v>43</v>
      </c>
      <c r="D381" s="14" t="s">
        <v>257</v>
      </c>
      <c r="E381" s="14" t="s">
        <v>5</v>
      </c>
      <c r="F381" s="14"/>
      <c r="G381" s="118">
        <f>G382+G388+G397</f>
        <v>3558.0614100000003</v>
      </c>
      <c r="H381" s="213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155"/>
      <c r="Y381" s="146"/>
      <c r="Z381" s="118">
        <f>Z382+Z388+Z397</f>
        <v>3558.0609999999997</v>
      </c>
      <c r="AA381" s="140">
        <f t="shared" si="43"/>
        <v>99.99998847687117</v>
      </c>
    </row>
    <row r="382" spans="1:27" ht="19.5" outlineLevel="6" thickBot="1">
      <c r="A382" s="104" t="s">
        <v>36</v>
      </c>
      <c r="B382" s="18">
        <v>951</v>
      </c>
      <c r="C382" s="37" t="s">
        <v>15</v>
      </c>
      <c r="D382" s="37" t="s">
        <v>257</v>
      </c>
      <c r="E382" s="37" t="s">
        <v>5</v>
      </c>
      <c r="F382" s="37"/>
      <c r="G382" s="129">
        <f>G383</f>
        <v>740.51931</v>
      </c>
      <c r="H382" s="213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155"/>
      <c r="Y382" s="146"/>
      <c r="Z382" s="129">
        <f>Z383</f>
        <v>740.519</v>
      </c>
      <c r="AA382" s="140">
        <f t="shared" si="43"/>
        <v>99.99995813748598</v>
      </c>
    </row>
    <row r="383" spans="1:27" ht="32.25" outlineLevel="6" thickBot="1">
      <c r="A383" s="95" t="s">
        <v>135</v>
      </c>
      <c r="B383" s="19">
        <v>951</v>
      </c>
      <c r="C383" s="9" t="s">
        <v>15</v>
      </c>
      <c r="D383" s="9" t="s">
        <v>258</v>
      </c>
      <c r="E383" s="9" t="s">
        <v>5</v>
      </c>
      <c r="F383" s="9"/>
      <c r="G383" s="119">
        <f>G384</f>
        <v>740.51931</v>
      </c>
      <c r="H383" s="213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155"/>
      <c r="Y383" s="146"/>
      <c r="Z383" s="119">
        <f>Z384</f>
        <v>740.519</v>
      </c>
      <c r="AA383" s="140">
        <f t="shared" si="43"/>
        <v>99.99995813748598</v>
      </c>
    </row>
    <row r="384" spans="1:27" ht="35.25" customHeight="1" outlineLevel="6" thickBot="1">
      <c r="A384" s="95" t="s">
        <v>136</v>
      </c>
      <c r="B384" s="19">
        <v>951</v>
      </c>
      <c r="C384" s="9" t="s">
        <v>15</v>
      </c>
      <c r="D384" s="9" t="s">
        <v>259</v>
      </c>
      <c r="E384" s="9" t="s">
        <v>5</v>
      </c>
      <c r="F384" s="9"/>
      <c r="G384" s="119">
        <f>G385</f>
        <v>740.51931</v>
      </c>
      <c r="H384" s="213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155"/>
      <c r="Y384" s="146"/>
      <c r="Z384" s="119">
        <f>Z385</f>
        <v>740.519</v>
      </c>
      <c r="AA384" s="140">
        <f t="shared" si="43"/>
        <v>99.99995813748598</v>
      </c>
    </row>
    <row r="385" spans="1:27" ht="32.25" outlineLevel="6" thickBot="1">
      <c r="A385" s="80" t="s">
        <v>168</v>
      </c>
      <c r="B385" s="76">
        <v>951</v>
      </c>
      <c r="C385" s="77" t="s">
        <v>15</v>
      </c>
      <c r="D385" s="77" t="s">
        <v>314</v>
      </c>
      <c r="E385" s="77" t="s">
        <v>5</v>
      </c>
      <c r="F385" s="77"/>
      <c r="G385" s="121">
        <f>G386</f>
        <v>740.51931</v>
      </c>
      <c r="H385" s="213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155"/>
      <c r="Y385" s="146"/>
      <c r="Z385" s="121">
        <f>Z386</f>
        <v>740.519</v>
      </c>
      <c r="AA385" s="140">
        <f t="shared" si="43"/>
        <v>99.99995813748598</v>
      </c>
    </row>
    <row r="386" spans="1:27" ht="18" customHeight="1" outlineLevel="6" thickBot="1">
      <c r="A386" s="5" t="s">
        <v>124</v>
      </c>
      <c r="B386" s="21">
        <v>951</v>
      </c>
      <c r="C386" s="6" t="s">
        <v>15</v>
      </c>
      <c r="D386" s="6" t="s">
        <v>314</v>
      </c>
      <c r="E386" s="6" t="s">
        <v>122</v>
      </c>
      <c r="F386" s="6"/>
      <c r="G386" s="123">
        <f>G387</f>
        <v>740.51931</v>
      </c>
      <c r="H386" s="213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155"/>
      <c r="Y386" s="146"/>
      <c r="Z386" s="123">
        <f>Z387</f>
        <v>740.519</v>
      </c>
      <c r="AA386" s="140">
        <f t="shared" si="43"/>
        <v>99.99995813748598</v>
      </c>
    </row>
    <row r="387" spans="1:27" ht="32.25" outlineLevel="6" thickBot="1">
      <c r="A387" s="74" t="s">
        <v>125</v>
      </c>
      <c r="B387" s="78">
        <v>951</v>
      </c>
      <c r="C387" s="79" t="s">
        <v>15</v>
      </c>
      <c r="D387" s="79" t="s">
        <v>314</v>
      </c>
      <c r="E387" s="79" t="s">
        <v>123</v>
      </c>
      <c r="F387" s="79"/>
      <c r="G387" s="120">
        <v>740.51931</v>
      </c>
      <c r="H387" s="213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155"/>
      <c r="Y387" s="146"/>
      <c r="Z387" s="120">
        <v>740.519</v>
      </c>
      <c r="AA387" s="140">
        <f t="shared" si="43"/>
        <v>99.99995813748598</v>
      </c>
    </row>
    <row r="388" spans="1:27" ht="19.5" outlineLevel="6" thickBot="1">
      <c r="A388" s="104" t="s">
        <v>37</v>
      </c>
      <c r="B388" s="18">
        <v>951</v>
      </c>
      <c r="C388" s="37" t="s">
        <v>16</v>
      </c>
      <c r="D388" s="37" t="s">
        <v>257</v>
      </c>
      <c r="E388" s="37" t="s">
        <v>5</v>
      </c>
      <c r="F388" s="37"/>
      <c r="G388" s="129">
        <f>G389</f>
        <v>2787.5421</v>
      </c>
      <c r="H388" s="213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155"/>
      <c r="Y388" s="146"/>
      <c r="Z388" s="129">
        <f>Z389</f>
        <v>2787.542</v>
      </c>
      <c r="AA388" s="140">
        <f t="shared" si="43"/>
        <v>99.99999641261023</v>
      </c>
    </row>
    <row r="389" spans="1:27" ht="19.5" outlineLevel="6" thickBot="1">
      <c r="A389" s="13" t="s">
        <v>145</v>
      </c>
      <c r="B389" s="19">
        <v>951</v>
      </c>
      <c r="C389" s="9" t="s">
        <v>16</v>
      </c>
      <c r="D389" s="9" t="s">
        <v>257</v>
      </c>
      <c r="E389" s="9" t="s">
        <v>5</v>
      </c>
      <c r="F389" s="9"/>
      <c r="G389" s="119">
        <f>G390</f>
        <v>2787.5421</v>
      </c>
      <c r="H389" s="213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  <c r="U389" s="202"/>
      <c r="V389" s="202"/>
      <c r="W389" s="202"/>
      <c r="X389" s="155"/>
      <c r="Y389" s="146"/>
      <c r="Z389" s="119">
        <f>Z390</f>
        <v>2787.542</v>
      </c>
      <c r="AA389" s="140">
        <f t="shared" si="43"/>
        <v>99.99999641261023</v>
      </c>
    </row>
    <row r="390" spans="1:27" ht="19.5" outlineLevel="6" thickBot="1">
      <c r="A390" s="8" t="s">
        <v>232</v>
      </c>
      <c r="B390" s="19">
        <v>951</v>
      </c>
      <c r="C390" s="9" t="s">
        <v>16</v>
      </c>
      <c r="D390" s="9" t="s">
        <v>315</v>
      </c>
      <c r="E390" s="9" t="s">
        <v>5</v>
      </c>
      <c r="F390" s="9"/>
      <c r="G390" s="119">
        <f>G391+G394</f>
        <v>2787.5421</v>
      </c>
      <c r="H390" s="186" t="e">
        <f aca="true" t="shared" si="49" ref="H390:X390">H391+H395</f>
        <v>#REF!</v>
      </c>
      <c r="I390" s="186" t="e">
        <f t="shared" si="49"/>
        <v>#REF!</v>
      </c>
      <c r="J390" s="186" t="e">
        <f t="shared" si="49"/>
        <v>#REF!</v>
      </c>
      <c r="K390" s="186" t="e">
        <f t="shared" si="49"/>
        <v>#REF!</v>
      </c>
      <c r="L390" s="186" t="e">
        <f t="shared" si="49"/>
        <v>#REF!</v>
      </c>
      <c r="M390" s="186" t="e">
        <f t="shared" si="49"/>
        <v>#REF!</v>
      </c>
      <c r="N390" s="186" t="e">
        <f t="shared" si="49"/>
        <v>#REF!</v>
      </c>
      <c r="O390" s="186" t="e">
        <f t="shared" si="49"/>
        <v>#REF!</v>
      </c>
      <c r="P390" s="186" t="e">
        <f t="shared" si="49"/>
        <v>#REF!</v>
      </c>
      <c r="Q390" s="186" t="e">
        <f t="shared" si="49"/>
        <v>#REF!</v>
      </c>
      <c r="R390" s="186" t="e">
        <f t="shared" si="49"/>
        <v>#REF!</v>
      </c>
      <c r="S390" s="186" t="e">
        <f t="shared" si="49"/>
        <v>#REF!</v>
      </c>
      <c r="T390" s="186" t="e">
        <f t="shared" si="49"/>
        <v>#REF!</v>
      </c>
      <c r="U390" s="186" t="e">
        <f t="shared" si="49"/>
        <v>#REF!</v>
      </c>
      <c r="V390" s="186" t="e">
        <f t="shared" si="49"/>
        <v>#REF!</v>
      </c>
      <c r="W390" s="186" t="e">
        <f t="shared" si="49"/>
        <v>#REF!</v>
      </c>
      <c r="X390" s="187" t="e">
        <f t="shared" si="49"/>
        <v>#REF!</v>
      </c>
      <c r="Y390" s="146" t="e">
        <f>X390/G383*100</f>
        <v>#REF!</v>
      </c>
      <c r="Z390" s="119">
        <f>Z391+Z394</f>
        <v>2787.542</v>
      </c>
      <c r="AA390" s="140">
        <f t="shared" si="43"/>
        <v>99.99999641261023</v>
      </c>
    </row>
    <row r="391" spans="1:27" ht="48" outlineLevel="6" thickBot="1">
      <c r="A391" s="97" t="s">
        <v>404</v>
      </c>
      <c r="B391" s="76">
        <v>951</v>
      </c>
      <c r="C391" s="77" t="s">
        <v>16</v>
      </c>
      <c r="D391" s="77" t="s">
        <v>402</v>
      </c>
      <c r="E391" s="77" t="s">
        <v>5</v>
      </c>
      <c r="F391" s="77"/>
      <c r="G391" s="121">
        <f>G392</f>
        <v>2787.5421</v>
      </c>
      <c r="H391" s="144" t="e">
        <f aca="true" t="shared" si="50" ref="H391:X392">H392</f>
        <v>#REF!</v>
      </c>
      <c r="I391" s="144" t="e">
        <f t="shared" si="50"/>
        <v>#REF!</v>
      </c>
      <c r="J391" s="144" t="e">
        <f t="shared" si="50"/>
        <v>#REF!</v>
      </c>
      <c r="K391" s="144" t="e">
        <f t="shared" si="50"/>
        <v>#REF!</v>
      </c>
      <c r="L391" s="144" t="e">
        <f t="shared" si="50"/>
        <v>#REF!</v>
      </c>
      <c r="M391" s="144" t="e">
        <f t="shared" si="50"/>
        <v>#REF!</v>
      </c>
      <c r="N391" s="144" t="e">
        <f t="shared" si="50"/>
        <v>#REF!</v>
      </c>
      <c r="O391" s="144" t="e">
        <f t="shared" si="50"/>
        <v>#REF!</v>
      </c>
      <c r="P391" s="144" t="e">
        <f t="shared" si="50"/>
        <v>#REF!</v>
      </c>
      <c r="Q391" s="144" t="e">
        <f t="shared" si="50"/>
        <v>#REF!</v>
      </c>
      <c r="R391" s="144" t="e">
        <f t="shared" si="50"/>
        <v>#REF!</v>
      </c>
      <c r="S391" s="144" t="e">
        <f t="shared" si="50"/>
        <v>#REF!</v>
      </c>
      <c r="T391" s="144" t="e">
        <f t="shared" si="50"/>
        <v>#REF!</v>
      </c>
      <c r="U391" s="144" t="e">
        <f t="shared" si="50"/>
        <v>#REF!</v>
      </c>
      <c r="V391" s="144" t="e">
        <f t="shared" si="50"/>
        <v>#REF!</v>
      </c>
      <c r="W391" s="144" t="e">
        <f t="shared" si="50"/>
        <v>#REF!</v>
      </c>
      <c r="X391" s="156" t="e">
        <f t="shared" si="50"/>
        <v>#REF!</v>
      </c>
      <c r="Y391" s="146" t="e">
        <f>X391/G384*100</f>
        <v>#REF!</v>
      </c>
      <c r="Z391" s="121">
        <f>Z392</f>
        <v>2787.542</v>
      </c>
      <c r="AA391" s="140">
        <f t="shared" si="43"/>
        <v>99.99999641261023</v>
      </c>
    </row>
    <row r="392" spans="1:27" ht="32.25" outlineLevel="6" thickBot="1">
      <c r="A392" s="5" t="s">
        <v>106</v>
      </c>
      <c r="B392" s="21">
        <v>951</v>
      </c>
      <c r="C392" s="6" t="s">
        <v>16</v>
      </c>
      <c r="D392" s="6" t="s">
        <v>402</v>
      </c>
      <c r="E392" s="6" t="s">
        <v>105</v>
      </c>
      <c r="F392" s="6"/>
      <c r="G392" s="123">
        <f>G393</f>
        <v>2787.5421</v>
      </c>
      <c r="H392" s="147" t="e">
        <f t="shared" si="50"/>
        <v>#REF!</v>
      </c>
      <c r="I392" s="147" t="e">
        <f t="shared" si="50"/>
        <v>#REF!</v>
      </c>
      <c r="J392" s="147" t="e">
        <f t="shared" si="50"/>
        <v>#REF!</v>
      </c>
      <c r="K392" s="147" t="e">
        <f t="shared" si="50"/>
        <v>#REF!</v>
      </c>
      <c r="L392" s="147" t="e">
        <f t="shared" si="50"/>
        <v>#REF!</v>
      </c>
      <c r="M392" s="147" t="e">
        <f t="shared" si="50"/>
        <v>#REF!</v>
      </c>
      <c r="N392" s="147" t="e">
        <f t="shared" si="50"/>
        <v>#REF!</v>
      </c>
      <c r="O392" s="147" t="e">
        <f t="shared" si="50"/>
        <v>#REF!</v>
      </c>
      <c r="P392" s="147" t="e">
        <f t="shared" si="50"/>
        <v>#REF!</v>
      </c>
      <c r="Q392" s="147" t="e">
        <f t="shared" si="50"/>
        <v>#REF!</v>
      </c>
      <c r="R392" s="147" t="e">
        <f t="shared" si="50"/>
        <v>#REF!</v>
      </c>
      <c r="S392" s="147" t="e">
        <f t="shared" si="50"/>
        <v>#REF!</v>
      </c>
      <c r="T392" s="147" t="e">
        <f t="shared" si="50"/>
        <v>#REF!</v>
      </c>
      <c r="U392" s="147" t="e">
        <f t="shared" si="50"/>
        <v>#REF!</v>
      </c>
      <c r="V392" s="147" t="e">
        <f t="shared" si="50"/>
        <v>#REF!</v>
      </c>
      <c r="W392" s="147" t="e">
        <f t="shared" si="50"/>
        <v>#REF!</v>
      </c>
      <c r="X392" s="157" t="e">
        <f t="shared" si="50"/>
        <v>#REF!</v>
      </c>
      <c r="Y392" s="146" t="e">
        <f>X392/G385*100</f>
        <v>#REF!</v>
      </c>
      <c r="Z392" s="123">
        <f>Z393</f>
        <v>2787.542</v>
      </c>
      <c r="AA392" s="140">
        <f t="shared" si="43"/>
        <v>99.99999641261023</v>
      </c>
    </row>
    <row r="393" spans="1:27" ht="16.5" outlineLevel="6" thickBot="1">
      <c r="A393" s="74" t="s">
        <v>127</v>
      </c>
      <c r="B393" s="78">
        <v>951</v>
      </c>
      <c r="C393" s="79" t="s">
        <v>16</v>
      </c>
      <c r="D393" s="79" t="s">
        <v>402</v>
      </c>
      <c r="E393" s="79" t="s">
        <v>126</v>
      </c>
      <c r="F393" s="79"/>
      <c r="G393" s="120">
        <v>2787.5421</v>
      </c>
      <c r="H393" s="33" t="e">
        <f>#REF!</f>
        <v>#REF!</v>
      </c>
      <c r="I393" s="33" t="e">
        <f>#REF!</f>
        <v>#REF!</v>
      </c>
      <c r="J393" s="33" t="e">
        <f>#REF!</f>
        <v>#REF!</v>
      </c>
      <c r="K393" s="33" t="e">
        <f>#REF!</f>
        <v>#REF!</v>
      </c>
      <c r="L393" s="33" t="e">
        <f>#REF!</f>
        <v>#REF!</v>
      </c>
      <c r="M393" s="33" t="e">
        <f>#REF!</f>
        <v>#REF!</v>
      </c>
      <c r="N393" s="33" t="e">
        <f>#REF!</f>
        <v>#REF!</v>
      </c>
      <c r="O393" s="33" t="e">
        <f>#REF!</f>
        <v>#REF!</v>
      </c>
      <c r="P393" s="33" t="e">
        <f>#REF!</f>
        <v>#REF!</v>
      </c>
      <c r="Q393" s="33" t="e">
        <f>#REF!</f>
        <v>#REF!</v>
      </c>
      <c r="R393" s="33" t="e">
        <f>#REF!</f>
        <v>#REF!</v>
      </c>
      <c r="S393" s="33" t="e">
        <f>#REF!</f>
        <v>#REF!</v>
      </c>
      <c r="T393" s="33" t="e">
        <f>#REF!</f>
        <v>#REF!</v>
      </c>
      <c r="U393" s="33" t="e">
        <f>#REF!</f>
        <v>#REF!</v>
      </c>
      <c r="V393" s="33" t="e">
        <f>#REF!</f>
        <v>#REF!</v>
      </c>
      <c r="W393" s="33" t="e">
        <f>#REF!</f>
        <v>#REF!</v>
      </c>
      <c r="X393" s="61" t="e">
        <f>#REF!</f>
        <v>#REF!</v>
      </c>
      <c r="Y393" s="54" t="e">
        <f>X393/G386*100</f>
        <v>#REF!</v>
      </c>
      <c r="Z393" s="120">
        <v>2787.542</v>
      </c>
      <c r="AA393" s="140">
        <f t="shared" si="43"/>
        <v>99.99999641261023</v>
      </c>
    </row>
    <row r="394" spans="1:27" ht="48" outlineLevel="6" thickBot="1">
      <c r="A394" s="97" t="s">
        <v>405</v>
      </c>
      <c r="B394" s="76">
        <v>951</v>
      </c>
      <c r="C394" s="77" t="s">
        <v>16</v>
      </c>
      <c r="D394" s="77" t="s">
        <v>403</v>
      </c>
      <c r="E394" s="77" t="s">
        <v>5</v>
      </c>
      <c r="F394" s="77"/>
      <c r="G394" s="121">
        <f>G395</f>
        <v>0</v>
      </c>
      <c r="H394" s="67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65"/>
      <c r="Y394" s="54"/>
      <c r="Z394" s="121">
        <f>Z395</f>
        <v>0</v>
      </c>
      <c r="AA394" s="140">
        <v>0</v>
      </c>
    </row>
    <row r="395" spans="1:27" ht="32.25" outlineLevel="6" thickBot="1">
      <c r="A395" s="5" t="s">
        <v>106</v>
      </c>
      <c r="B395" s="21">
        <v>951</v>
      </c>
      <c r="C395" s="6" t="s">
        <v>16</v>
      </c>
      <c r="D395" s="6" t="s">
        <v>403</v>
      </c>
      <c r="E395" s="6" t="s">
        <v>105</v>
      </c>
      <c r="F395" s="6"/>
      <c r="G395" s="123">
        <f>G396</f>
        <v>0</v>
      </c>
      <c r="H395" s="31">
        <f aca="true" t="shared" si="51" ref="H395:X396">H396</f>
        <v>0</v>
      </c>
      <c r="I395" s="31">
        <f t="shared" si="51"/>
        <v>0</v>
      </c>
      <c r="J395" s="31">
        <f t="shared" si="51"/>
        <v>0</v>
      </c>
      <c r="K395" s="31">
        <f t="shared" si="51"/>
        <v>0</v>
      </c>
      <c r="L395" s="31">
        <f t="shared" si="51"/>
        <v>0</v>
      </c>
      <c r="M395" s="31">
        <f t="shared" si="51"/>
        <v>0</v>
      </c>
      <c r="N395" s="31">
        <f t="shared" si="51"/>
        <v>0</v>
      </c>
      <c r="O395" s="31">
        <f t="shared" si="51"/>
        <v>0</v>
      </c>
      <c r="P395" s="31">
        <f t="shared" si="51"/>
        <v>0</v>
      </c>
      <c r="Q395" s="31">
        <f t="shared" si="51"/>
        <v>0</v>
      </c>
      <c r="R395" s="31">
        <f t="shared" si="51"/>
        <v>0</v>
      </c>
      <c r="S395" s="31">
        <f t="shared" si="51"/>
        <v>0</v>
      </c>
      <c r="T395" s="31">
        <f t="shared" si="51"/>
        <v>0</v>
      </c>
      <c r="U395" s="31">
        <f t="shared" si="51"/>
        <v>0</v>
      </c>
      <c r="V395" s="31">
        <f t="shared" si="51"/>
        <v>0</v>
      </c>
      <c r="W395" s="31">
        <f t="shared" si="51"/>
        <v>0</v>
      </c>
      <c r="X395" s="59">
        <f t="shared" si="51"/>
        <v>63.00298</v>
      </c>
      <c r="Y395" s="54">
        <f>X395/G390*100</f>
        <v>2.2601624563804794</v>
      </c>
      <c r="Z395" s="123">
        <f>Z396</f>
        <v>0</v>
      </c>
      <c r="AA395" s="140">
        <v>0</v>
      </c>
    </row>
    <row r="396" spans="1:27" ht="16.5" outlineLevel="6" thickBot="1">
      <c r="A396" s="74" t="s">
        <v>127</v>
      </c>
      <c r="B396" s="78">
        <v>951</v>
      </c>
      <c r="C396" s="79" t="s">
        <v>16</v>
      </c>
      <c r="D396" s="79" t="s">
        <v>403</v>
      </c>
      <c r="E396" s="79" t="s">
        <v>126</v>
      </c>
      <c r="F396" s="79"/>
      <c r="G396" s="120">
        <v>0</v>
      </c>
      <c r="H396" s="32">
        <f t="shared" si="51"/>
        <v>0</v>
      </c>
      <c r="I396" s="32">
        <f t="shared" si="51"/>
        <v>0</v>
      </c>
      <c r="J396" s="32">
        <f t="shared" si="51"/>
        <v>0</v>
      </c>
      <c r="K396" s="32">
        <f t="shared" si="51"/>
        <v>0</v>
      </c>
      <c r="L396" s="32">
        <f t="shared" si="51"/>
        <v>0</v>
      </c>
      <c r="M396" s="32">
        <f t="shared" si="51"/>
        <v>0</v>
      </c>
      <c r="N396" s="32">
        <f t="shared" si="51"/>
        <v>0</v>
      </c>
      <c r="O396" s="32">
        <f t="shared" si="51"/>
        <v>0</v>
      </c>
      <c r="P396" s="32">
        <f t="shared" si="51"/>
        <v>0</v>
      </c>
      <c r="Q396" s="32">
        <f t="shared" si="51"/>
        <v>0</v>
      </c>
      <c r="R396" s="32">
        <f t="shared" si="51"/>
        <v>0</v>
      </c>
      <c r="S396" s="32">
        <f t="shared" si="51"/>
        <v>0</v>
      </c>
      <c r="T396" s="32">
        <f t="shared" si="51"/>
        <v>0</v>
      </c>
      <c r="U396" s="32">
        <f t="shared" si="51"/>
        <v>0</v>
      </c>
      <c r="V396" s="32">
        <f t="shared" si="51"/>
        <v>0</v>
      </c>
      <c r="W396" s="32">
        <f t="shared" si="51"/>
        <v>0</v>
      </c>
      <c r="X396" s="60">
        <f t="shared" si="51"/>
        <v>63.00298</v>
      </c>
      <c r="Y396" s="54">
        <f>X396/G391*100</f>
        <v>2.2601624563804794</v>
      </c>
      <c r="Z396" s="120">
        <v>0</v>
      </c>
      <c r="AA396" s="140">
        <v>0</v>
      </c>
    </row>
    <row r="397" spans="1:27" ht="19.5" outlineLevel="6" thickBot="1">
      <c r="A397" s="104" t="s">
        <v>169</v>
      </c>
      <c r="B397" s="18">
        <v>951</v>
      </c>
      <c r="C397" s="37" t="s">
        <v>170</v>
      </c>
      <c r="D397" s="37" t="s">
        <v>257</v>
      </c>
      <c r="E397" s="37" t="s">
        <v>5</v>
      </c>
      <c r="F397" s="37"/>
      <c r="G397" s="129">
        <f>G398</f>
        <v>30</v>
      </c>
      <c r="H397" s="217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202"/>
      <c r="X397" s="154">
        <v>63.00298</v>
      </c>
      <c r="Y397" s="146">
        <f>X397/G392*100</f>
        <v>2.2601624563804794</v>
      </c>
      <c r="Z397" s="129">
        <f>Z398</f>
        <v>30</v>
      </c>
      <c r="AA397" s="140">
        <f t="shared" si="43"/>
        <v>100</v>
      </c>
    </row>
    <row r="398" spans="1:27" ht="19.5" outlineLevel="6" thickBot="1">
      <c r="A398" s="13" t="s">
        <v>233</v>
      </c>
      <c r="B398" s="19">
        <v>951</v>
      </c>
      <c r="C398" s="9" t="s">
        <v>170</v>
      </c>
      <c r="D398" s="9" t="s">
        <v>316</v>
      </c>
      <c r="E398" s="9" t="s">
        <v>5</v>
      </c>
      <c r="F398" s="9"/>
      <c r="G398" s="119">
        <f>G399</f>
        <v>30</v>
      </c>
      <c r="H398" s="213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155"/>
      <c r="Y398" s="146"/>
      <c r="Z398" s="119">
        <f>Z399</f>
        <v>30</v>
      </c>
      <c r="AA398" s="140">
        <f t="shared" si="43"/>
        <v>100</v>
      </c>
    </row>
    <row r="399" spans="1:27" ht="48" outlineLevel="6" thickBot="1">
      <c r="A399" s="97" t="s">
        <v>171</v>
      </c>
      <c r="B399" s="76">
        <v>951</v>
      </c>
      <c r="C399" s="77" t="s">
        <v>170</v>
      </c>
      <c r="D399" s="77" t="s">
        <v>317</v>
      </c>
      <c r="E399" s="77" t="s">
        <v>5</v>
      </c>
      <c r="F399" s="77"/>
      <c r="G399" s="121">
        <f>G400</f>
        <v>30</v>
      </c>
      <c r="H399" s="213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155"/>
      <c r="Y399" s="146"/>
      <c r="Z399" s="121">
        <f>Z400</f>
        <v>30</v>
      </c>
      <c r="AA399" s="140">
        <f t="shared" si="43"/>
        <v>100</v>
      </c>
    </row>
    <row r="400" spans="1:27" ht="18" customHeight="1" outlineLevel="6" thickBot="1">
      <c r="A400" s="5" t="s">
        <v>100</v>
      </c>
      <c r="B400" s="21">
        <v>951</v>
      </c>
      <c r="C400" s="6" t="s">
        <v>172</v>
      </c>
      <c r="D400" s="6" t="s">
        <v>317</v>
      </c>
      <c r="E400" s="6" t="s">
        <v>95</v>
      </c>
      <c r="F400" s="6"/>
      <c r="G400" s="123">
        <f>G401</f>
        <v>30</v>
      </c>
      <c r="H400" s="213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  <c r="X400" s="155"/>
      <c r="Y400" s="146"/>
      <c r="Z400" s="123">
        <f>Z401</f>
        <v>30</v>
      </c>
      <c r="AA400" s="140">
        <f aca="true" t="shared" si="52" ref="AA400:AA462">Z400/G400*100</f>
        <v>100</v>
      </c>
    </row>
    <row r="401" spans="1:27" ht="32.25" outlineLevel="6" thickBot="1">
      <c r="A401" s="74" t="s">
        <v>101</v>
      </c>
      <c r="B401" s="78">
        <v>951</v>
      </c>
      <c r="C401" s="79" t="s">
        <v>170</v>
      </c>
      <c r="D401" s="79" t="s">
        <v>317</v>
      </c>
      <c r="E401" s="79" t="s">
        <v>96</v>
      </c>
      <c r="F401" s="79"/>
      <c r="G401" s="120">
        <v>30</v>
      </c>
      <c r="H401" s="213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155"/>
      <c r="Y401" s="146"/>
      <c r="Z401" s="120">
        <v>30</v>
      </c>
      <c r="AA401" s="140">
        <f t="shared" si="52"/>
        <v>100</v>
      </c>
    </row>
    <row r="402" spans="1:27" ht="19.5" outlineLevel="6" thickBot="1">
      <c r="A402" s="92" t="s">
        <v>72</v>
      </c>
      <c r="B402" s="18">
        <v>951</v>
      </c>
      <c r="C402" s="14" t="s">
        <v>42</v>
      </c>
      <c r="D402" s="14" t="s">
        <v>257</v>
      </c>
      <c r="E402" s="14" t="s">
        <v>5</v>
      </c>
      <c r="F402" s="14"/>
      <c r="G402" s="118">
        <f>G403+G409</f>
        <v>122</v>
      </c>
      <c r="H402" s="213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  <c r="X402" s="155"/>
      <c r="Y402" s="146"/>
      <c r="Z402" s="118">
        <f>Z403+Z409</f>
        <v>122</v>
      </c>
      <c r="AA402" s="140">
        <f t="shared" si="52"/>
        <v>100</v>
      </c>
    </row>
    <row r="403" spans="1:27" ht="19.5" outlineLevel="6" thickBot="1">
      <c r="A403" s="8" t="s">
        <v>173</v>
      </c>
      <c r="B403" s="19">
        <v>951</v>
      </c>
      <c r="C403" s="9" t="s">
        <v>77</v>
      </c>
      <c r="D403" s="9" t="s">
        <v>257</v>
      </c>
      <c r="E403" s="9" t="s">
        <v>5</v>
      </c>
      <c r="F403" s="9"/>
      <c r="G403" s="119">
        <f>G404</f>
        <v>122</v>
      </c>
      <c r="H403" s="186">
        <f aca="true" t="shared" si="53" ref="H403:X403">H404+H410</f>
        <v>0</v>
      </c>
      <c r="I403" s="186">
        <f t="shared" si="53"/>
        <v>0</v>
      </c>
      <c r="J403" s="186">
        <f t="shared" si="53"/>
        <v>0</v>
      </c>
      <c r="K403" s="186">
        <f t="shared" si="53"/>
        <v>0</v>
      </c>
      <c r="L403" s="186">
        <f t="shared" si="53"/>
        <v>0</v>
      </c>
      <c r="M403" s="186">
        <f t="shared" si="53"/>
        <v>0</v>
      </c>
      <c r="N403" s="186">
        <f t="shared" si="53"/>
        <v>0</v>
      </c>
      <c r="O403" s="186">
        <f t="shared" si="53"/>
        <v>0</v>
      </c>
      <c r="P403" s="186">
        <f t="shared" si="53"/>
        <v>0</v>
      </c>
      <c r="Q403" s="186">
        <f t="shared" si="53"/>
        <v>0</v>
      </c>
      <c r="R403" s="186">
        <f t="shared" si="53"/>
        <v>0</v>
      </c>
      <c r="S403" s="186">
        <f t="shared" si="53"/>
        <v>0</v>
      </c>
      <c r="T403" s="186">
        <f t="shared" si="53"/>
        <v>0</v>
      </c>
      <c r="U403" s="186">
        <f t="shared" si="53"/>
        <v>0</v>
      </c>
      <c r="V403" s="186">
        <f t="shared" si="53"/>
        <v>0</v>
      </c>
      <c r="W403" s="186">
        <f t="shared" si="53"/>
        <v>0</v>
      </c>
      <c r="X403" s="187">
        <f t="shared" si="53"/>
        <v>499.74378</v>
      </c>
      <c r="Y403" s="146">
        <f>X403/G397*100</f>
        <v>1665.8126</v>
      </c>
      <c r="Z403" s="119">
        <f>Z404</f>
        <v>122</v>
      </c>
      <c r="AA403" s="140">
        <f t="shared" si="52"/>
        <v>100</v>
      </c>
    </row>
    <row r="404" spans="1:27" ht="16.5" outlineLevel="6" thickBot="1">
      <c r="A404" s="86" t="s">
        <v>234</v>
      </c>
      <c r="B404" s="91">
        <v>951</v>
      </c>
      <c r="C404" s="77" t="s">
        <v>77</v>
      </c>
      <c r="D404" s="77" t="s">
        <v>318</v>
      </c>
      <c r="E404" s="77" t="s">
        <v>5</v>
      </c>
      <c r="F404" s="77"/>
      <c r="G404" s="121">
        <f>G405</f>
        <v>122</v>
      </c>
      <c r="H404" s="144">
        <f aca="true" t="shared" si="54" ref="H404:X407">H405</f>
        <v>0</v>
      </c>
      <c r="I404" s="144">
        <f t="shared" si="54"/>
        <v>0</v>
      </c>
      <c r="J404" s="144">
        <f t="shared" si="54"/>
        <v>0</v>
      </c>
      <c r="K404" s="144">
        <f t="shared" si="54"/>
        <v>0</v>
      </c>
      <c r="L404" s="144">
        <f t="shared" si="54"/>
        <v>0</v>
      </c>
      <c r="M404" s="144">
        <f t="shared" si="54"/>
        <v>0</v>
      </c>
      <c r="N404" s="144">
        <f t="shared" si="54"/>
        <v>0</v>
      </c>
      <c r="O404" s="144">
        <f t="shared" si="54"/>
        <v>0</v>
      </c>
      <c r="P404" s="144">
        <f t="shared" si="54"/>
        <v>0</v>
      </c>
      <c r="Q404" s="144">
        <f t="shared" si="54"/>
        <v>0</v>
      </c>
      <c r="R404" s="144">
        <f t="shared" si="54"/>
        <v>0</v>
      </c>
      <c r="S404" s="144">
        <f t="shared" si="54"/>
        <v>0</v>
      </c>
      <c r="T404" s="144">
        <f t="shared" si="54"/>
        <v>0</v>
      </c>
      <c r="U404" s="144">
        <f t="shared" si="54"/>
        <v>0</v>
      </c>
      <c r="V404" s="144">
        <f t="shared" si="54"/>
        <v>0</v>
      </c>
      <c r="W404" s="144">
        <f t="shared" si="54"/>
        <v>0</v>
      </c>
      <c r="X404" s="156">
        <f t="shared" si="54"/>
        <v>499.74378</v>
      </c>
      <c r="Y404" s="146">
        <f>X404/G398*100</f>
        <v>1665.8126</v>
      </c>
      <c r="Z404" s="121">
        <f>Z405</f>
        <v>122</v>
      </c>
      <c r="AA404" s="140">
        <f t="shared" si="52"/>
        <v>100</v>
      </c>
    </row>
    <row r="405" spans="1:27" ht="30" customHeight="1" outlineLevel="6" thickBot="1">
      <c r="A405" s="97" t="s">
        <v>174</v>
      </c>
      <c r="B405" s="76">
        <v>951</v>
      </c>
      <c r="C405" s="77" t="s">
        <v>77</v>
      </c>
      <c r="D405" s="77" t="s">
        <v>319</v>
      </c>
      <c r="E405" s="77" t="s">
        <v>5</v>
      </c>
      <c r="F405" s="77"/>
      <c r="G405" s="121">
        <f>G407+G406</f>
        <v>122</v>
      </c>
      <c r="H405" s="147">
        <f aca="true" t="shared" si="55" ref="H405:X405">H407</f>
        <v>0</v>
      </c>
      <c r="I405" s="147">
        <f t="shared" si="55"/>
        <v>0</v>
      </c>
      <c r="J405" s="147">
        <f t="shared" si="55"/>
        <v>0</v>
      </c>
      <c r="K405" s="147">
        <f t="shared" si="55"/>
        <v>0</v>
      </c>
      <c r="L405" s="147">
        <f t="shared" si="55"/>
        <v>0</v>
      </c>
      <c r="M405" s="147">
        <f t="shared" si="55"/>
        <v>0</v>
      </c>
      <c r="N405" s="147">
        <f t="shared" si="55"/>
        <v>0</v>
      </c>
      <c r="O405" s="147">
        <f t="shared" si="55"/>
        <v>0</v>
      </c>
      <c r="P405" s="147">
        <f t="shared" si="55"/>
        <v>0</v>
      </c>
      <c r="Q405" s="147">
        <f t="shared" si="55"/>
        <v>0</v>
      </c>
      <c r="R405" s="147">
        <f t="shared" si="55"/>
        <v>0</v>
      </c>
      <c r="S405" s="147">
        <f t="shared" si="55"/>
        <v>0</v>
      </c>
      <c r="T405" s="147">
        <f t="shared" si="55"/>
        <v>0</v>
      </c>
      <c r="U405" s="147">
        <f t="shared" si="55"/>
        <v>0</v>
      </c>
      <c r="V405" s="147">
        <f t="shared" si="55"/>
        <v>0</v>
      </c>
      <c r="W405" s="147">
        <f t="shared" si="55"/>
        <v>0</v>
      </c>
      <c r="X405" s="157">
        <f t="shared" si="55"/>
        <v>499.74378</v>
      </c>
      <c r="Y405" s="146">
        <f>X405/G399*100</f>
        <v>1665.8126</v>
      </c>
      <c r="Z405" s="121">
        <f>Z407+Z406</f>
        <v>122</v>
      </c>
      <c r="AA405" s="140">
        <f t="shared" si="52"/>
        <v>100</v>
      </c>
    </row>
    <row r="406" spans="1:27" ht="19.5" customHeight="1" outlineLevel="6" thickBot="1">
      <c r="A406" s="130" t="s">
        <v>371</v>
      </c>
      <c r="B406" s="159">
        <v>951</v>
      </c>
      <c r="C406" s="131" t="s">
        <v>77</v>
      </c>
      <c r="D406" s="131" t="s">
        <v>319</v>
      </c>
      <c r="E406" s="131" t="s">
        <v>355</v>
      </c>
      <c r="F406" s="131"/>
      <c r="G406" s="132">
        <v>30.5</v>
      </c>
      <c r="H406" s="220"/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1"/>
      <c r="Y406" s="161"/>
      <c r="Z406" s="132">
        <v>30.5</v>
      </c>
      <c r="AA406" s="140">
        <f t="shared" si="52"/>
        <v>100</v>
      </c>
    </row>
    <row r="407" spans="1:27" ht="18.75" customHeight="1" outlineLevel="6" thickBot="1">
      <c r="A407" s="5" t="s">
        <v>100</v>
      </c>
      <c r="B407" s="21">
        <v>951</v>
      </c>
      <c r="C407" s="6" t="s">
        <v>77</v>
      </c>
      <c r="D407" s="6" t="s">
        <v>319</v>
      </c>
      <c r="E407" s="6" t="s">
        <v>95</v>
      </c>
      <c r="F407" s="6"/>
      <c r="G407" s="123">
        <f>G408</f>
        <v>91.5</v>
      </c>
      <c r="H407" s="149">
        <f t="shared" si="54"/>
        <v>0</v>
      </c>
      <c r="I407" s="149">
        <f t="shared" si="54"/>
        <v>0</v>
      </c>
      <c r="J407" s="149">
        <f t="shared" si="54"/>
        <v>0</v>
      </c>
      <c r="K407" s="149">
        <f t="shared" si="54"/>
        <v>0</v>
      </c>
      <c r="L407" s="149">
        <f t="shared" si="54"/>
        <v>0</v>
      </c>
      <c r="M407" s="149">
        <f t="shared" si="54"/>
        <v>0</v>
      </c>
      <c r="N407" s="149">
        <f t="shared" si="54"/>
        <v>0</v>
      </c>
      <c r="O407" s="149">
        <f t="shared" si="54"/>
        <v>0</v>
      </c>
      <c r="P407" s="149">
        <f t="shared" si="54"/>
        <v>0</v>
      </c>
      <c r="Q407" s="149">
        <f t="shared" si="54"/>
        <v>0</v>
      </c>
      <c r="R407" s="149">
        <f t="shared" si="54"/>
        <v>0</v>
      </c>
      <c r="S407" s="149">
        <f t="shared" si="54"/>
        <v>0</v>
      </c>
      <c r="T407" s="149">
        <f t="shared" si="54"/>
        <v>0</v>
      </c>
      <c r="U407" s="149">
        <f t="shared" si="54"/>
        <v>0</v>
      </c>
      <c r="V407" s="149">
        <f t="shared" si="54"/>
        <v>0</v>
      </c>
      <c r="W407" s="149">
        <f t="shared" si="54"/>
        <v>0</v>
      </c>
      <c r="X407" s="158">
        <f t="shared" si="54"/>
        <v>499.74378</v>
      </c>
      <c r="Y407" s="146">
        <f>X407/G400*100</f>
        <v>1665.8126</v>
      </c>
      <c r="Z407" s="123">
        <f>Z408</f>
        <v>91.5</v>
      </c>
      <c r="AA407" s="140">
        <f t="shared" si="52"/>
        <v>100</v>
      </c>
    </row>
    <row r="408" spans="1:27" ht="32.25" outlineLevel="6" thickBot="1">
      <c r="A408" s="74" t="s">
        <v>101</v>
      </c>
      <c r="B408" s="78">
        <v>951</v>
      </c>
      <c r="C408" s="79" t="s">
        <v>77</v>
      </c>
      <c r="D408" s="79" t="s">
        <v>319</v>
      </c>
      <c r="E408" s="79" t="s">
        <v>96</v>
      </c>
      <c r="F408" s="79"/>
      <c r="G408" s="120">
        <v>91.5</v>
      </c>
      <c r="H408" s="217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202"/>
      <c r="X408" s="154">
        <v>499.74378</v>
      </c>
      <c r="Y408" s="146">
        <f>X408/G401*100</f>
        <v>1665.8126</v>
      </c>
      <c r="Z408" s="120">
        <v>91.5</v>
      </c>
      <c r="AA408" s="140">
        <f t="shared" si="52"/>
        <v>100</v>
      </c>
    </row>
    <row r="409" spans="1:27" ht="19.5" outlineLevel="6" thickBot="1">
      <c r="A409" s="73" t="s">
        <v>80</v>
      </c>
      <c r="B409" s="19">
        <v>951</v>
      </c>
      <c r="C409" s="9" t="s">
        <v>81</v>
      </c>
      <c r="D409" s="9" t="s">
        <v>257</v>
      </c>
      <c r="E409" s="9" t="s">
        <v>5</v>
      </c>
      <c r="F409" s="6"/>
      <c r="G409" s="119">
        <f>G410</f>
        <v>0</v>
      </c>
      <c r="H409" s="213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2"/>
      <c r="X409" s="155"/>
      <c r="Y409" s="146"/>
      <c r="Z409" s="119">
        <f>Z410</f>
        <v>0</v>
      </c>
      <c r="AA409" s="140">
        <v>0</v>
      </c>
    </row>
    <row r="410" spans="1:27" ht="16.5" outlineLevel="6" thickBot="1">
      <c r="A410" s="86" t="s">
        <v>235</v>
      </c>
      <c r="B410" s="91">
        <v>951</v>
      </c>
      <c r="C410" s="77" t="s">
        <v>81</v>
      </c>
      <c r="D410" s="77" t="s">
        <v>318</v>
      </c>
      <c r="E410" s="77" t="s">
        <v>5</v>
      </c>
      <c r="F410" s="77"/>
      <c r="G410" s="121">
        <f>G411</f>
        <v>0</v>
      </c>
      <c r="H410" s="144">
        <f aca="true" t="shared" si="56" ref="H410:X410">H411</f>
        <v>0</v>
      </c>
      <c r="I410" s="144">
        <f t="shared" si="56"/>
        <v>0</v>
      </c>
      <c r="J410" s="144">
        <f t="shared" si="56"/>
        <v>0</v>
      </c>
      <c r="K410" s="144">
        <f t="shared" si="56"/>
        <v>0</v>
      </c>
      <c r="L410" s="144">
        <f t="shared" si="56"/>
        <v>0</v>
      </c>
      <c r="M410" s="144">
        <f t="shared" si="56"/>
        <v>0</v>
      </c>
      <c r="N410" s="144">
        <f t="shared" si="56"/>
        <v>0</v>
      </c>
      <c r="O410" s="144">
        <f t="shared" si="56"/>
        <v>0</v>
      </c>
      <c r="P410" s="144">
        <f t="shared" si="56"/>
        <v>0</v>
      </c>
      <c r="Q410" s="144">
        <f t="shared" si="56"/>
        <v>0</v>
      </c>
      <c r="R410" s="144">
        <f t="shared" si="56"/>
        <v>0</v>
      </c>
      <c r="S410" s="144">
        <f t="shared" si="56"/>
        <v>0</v>
      </c>
      <c r="T410" s="144">
        <f t="shared" si="56"/>
        <v>0</v>
      </c>
      <c r="U410" s="144">
        <f t="shared" si="56"/>
        <v>0</v>
      </c>
      <c r="V410" s="144">
        <f t="shared" si="56"/>
        <v>0</v>
      </c>
      <c r="W410" s="144">
        <f t="shared" si="56"/>
        <v>0</v>
      </c>
      <c r="X410" s="144">
        <f t="shared" si="56"/>
        <v>0</v>
      </c>
      <c r="Y410" s="146">
        <f>X410/G403*100</f>
        <v>0</v>
      </c>
      <c r="Z410" s="121">
        <f>Z411</f>
        <v>0</v>
      </c>
      <c r="AA410" s="140">
        <v>0</v>
      </c>
    </row>
    <row r="411" spans="1:27" ht="48" outlineLevel="6" thickBot="1">
      <c r="A411" s="5" t="s">
        <v>175</v>
      </c>
      <c r="B411" s="21">
        <v>951</v>
      </c>
      <c r="C411" s="6" t="s">
        <v>81</v>
      </c>
      <c r="D411" s="6" t="s">
        <v>320</v>
      </c>
      <c r="E411" s="6" t="s">
        <v>5</v>
      </c>
      <c r="F411" s="6"/>
      <c r="G411" s="123">
        <f>G412</f>
        <v>0</v>
      </c>
      <c r="H411" s="147">
        <f aca="true" t="shared" si="57" ref="H411:X411">H412+H415</f>
        <v>0</v>
      </c>
      <c r="I411" s="147">
        <f t="shared" si="57"/>
        <v>0</v>
      </c>
      <c r="J411" s="147">
        <f t="shared" si="57"/>
        <v>0</v>
      </c>
      <c r="K411" s="147">
        <f t="shared" si="57"/>
        <v>0</v>
      </c>
      <c r="L411" s="147">
        <f t="shared" si="57"/>
        <v>0</v>
      </c>
      <c r="M411" s="147">
        <f t="shared" si="57"/>
        <v>0</v>
      </c>
      <c r="N411" s="147">
        <f t="shared" si="57"/>
        <v>0</v>
      </c>
      <c r="O411" s="147">
        <f t="shared" si="57"/>
        <v>0</v>
      </c>
      <c r="P411" s="147">
        <f t="shared" si="57"/>
        <v>0</v>
      </c>
      <c r="Q411" s="147">
        <f t="shared" si="57"/>
        <v>0</v>
      </c>
      <c r="R411" s="147">
        <f t="shared" si="57"/>
        <v>0</v>
      </c>
      <c r="S411" s="147">
        <f t="shared" si="57"/>
        <v>0</v>
      </c>
      <c r="T411" s="147">
        <f t="shared" si="57"/>
        <v>0</v>
      </c>
      <c r="U411" s="147">
        <f t="shared" si="57"/>
        <v>0</v>
      </c>
      <c r="V411" s="147">
        <f t="shared" si="57"/>
        <v>0</v>
      </c>
      <c r="W411" s="147">
        <f t="shared" si="57"/>
        <v>0</v>
      </c>
      <c r="X411" s="147">
        <f t="shared" si="57"/>
        <v>0</v>
      </c>
      <c r="Y411" s="146">
        <f>X411/G404*100</f>
        <v>0</v>
      </c>
      <c r="Z411" s="123">
        <f>Z412</f>
        <v>0</v>
      </c>
      <c r="AA411" s="140">
        <v>0</v>
      </c>
    </row>
    <row r="412" spans="1:27" ht="18" customHeight="1" outlineLevel="6" thickBot="1">
      <c r="A412" s="74" t="s">
        <v>118</v>
      </c>
      <c r="B412" s="78">
        <v>951</v>
      </c>
      <c r="C412" s="79" t="s">
        <v>81</v>
      </c>
      <c r="D412" s="79" t="s">
        <v>320</v>
      </c>
      <c r="E412" s="79" t="s">
        <v>117</v>
      </c>
      <c r="F412" s="79"/>
      <c r="G412" s="120">
        <v>0</v>
      </c>
      <c r="H412" s="217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202"/>
      <c r="X412" s="154">
        <v>0</v>
      </c>
      <c r="Y412" s="146">
        <f>X412/G405*100</f>
        <v>0</v>
      </c>
      <c r="Z412" s="120">
        <v>0</v>
      </c>
      <c r="AA412" s="140">
        <v>0</v>
      </c>
    </row>
    <row r="413" spans="1:27" ht="38.25" customHeight="1" outlineLevel="6" thickBot="1">
      <c r="A413" s="92" t="s">
        <v>69</v>
      </c>
      <c r="B413" s="18">
        <v>951</v>
      </c>
      <c r="C413" s="14" t="s">
        <v>68</v>
      </c>
      <c r="D413" s="14" t="s">
        <v>257</v>
      </c>
      <c r="E413" s="14" t="s">
        <v>5</v>
      </c>
      <c r="F413" s="14"/>
      <c r="G413" s="118">
        <f>G414+G420</f>
        <v>2350</v>
      </c>
      <c r="H413" s="213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155"/>
      <c r="Y413" s="146"/>
      <c r="Z413" s="118">
        <f>Z414+Z420</f>
        <v>2350</v>
      </c>
      <c r="AA413" s="140">
        <f t="shared" si="52"/>
        <v>100</v>
      </c>
    </row>
    <row r="414" spans="1:27" ht="32.25" outlineLevel="6" thickBot="1">
      <c r="A414" s="106" t="s">
        <v>41</v>
      </c>
      <c r="B414" s="18">
        <v>951</v>
      </c>
      <c r="C414" s="37" t="s">
        <v>79</v>
      </c>
      <c r="D414" s="37" t="s">
        <v>257</v>
      </c>
      <c r="E414" s="37" t="s">
        <v>5</v>
      </c>
      <c r="F414" s="37"/>
      <c r="G414" s="129">
        <f>G415</f>
        <v>2350</v>
      </c>
      <c r="H414" s="144">
        <f aca="true" t="shared" si="58" ref="H414:X414">H415</f>
        <v>0</v>
      </c>
      <c r="I414" s="144">
        <f t="shared" si="58"/>
        <v>0</v>
      </c>
      <c r="J414" s="144">
        <f t="shared" si="58"/>
        <v>0</v>
      </c>
      <c r="K414" s="144">
        <f t="shared" si="58"/>
        <v>0</v>
      </c>
      <c r="L414" s="144">
        <f t="shared" si="58"/>
        <v>0</v>
      </c>
      <c r="M414" s="144">
        <f t="shared" si="58"/>
        <v>0</v>
      </c>
      <c r="N414" s="144">
        <f t="shared" si="58"/>
        <v>0</v>
      </c>
      <c r="O414" s="144">
        <f t="shared" si="58"/>
        <v>0</v>
      </c>
      <c r="P414" s="144">
        <f t="shared" si="58"/>
        <v>0</v>
      </c>
      <c r="Q414" s="144">
        <f t="shared" si="58"/>
        <v>0</v>
      </c>
      <c r="R414" s="144">
        <f t="shared" si="58"/>
        <v>0</v>
      </c>
      <c r="S414" s="144">
        <f t="shared" si="58"/>
        <v>0</v>
      </c>
      <c r="T414" s="144">
        <f t="shared" si="58"/>
        <v>0</v>
      </c>
      <c r="U414" s="144">
        <f t="shared" si="58"/>
        <v>0</v>
      </c>
      <c r="V414" s="144">
        <f t="shared" si="58"/>
        <v>0</v>
      </c>
      <c r="W414" s="144">
        <f t="shared" si="58"/>
        <v>0</v>
      </c>
      <c r="X414" s="144">
        <f t="shared" si="58"/>
        <v>0</v>
      </c>
      <c r="Y414" s="146">
        <f>X414/G408*100</f>
        <v>0</v>
      </c>
      <c r="Z414" s="129">
        <f>Z415</f>
        <v>2350</v>
      </c>
      <c r="AA414" s="140">
        <f t="shared" si="52"/>
        <v>100</v>
      </c>
    </row>
    <row r="415" spans="1:27" ht="32.25" outlineLevel="6" thickBot="1">
      <c r="A415" s="95" t="s">
        <v>135</v>
      </c>
      <c r="B415" s="19">
        <v>951</v>
      </c>
      <c r="C415" s="9" t="s">
        <v>79</v>
      </c>
      <c r="D415" s="9" t="s">
        <v>258</v>
      </c>
      <c r="E415" s="9" t="s">
        <v>5</v>
      </c>
      <c r="F415" s="9"/>
      <c r="G415" s="119">
        <f>G416</f>
        <v>2350</v>
      </c>
      <c r="H415" s="213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  <c r="T415" s="202"/>
      <c r="U415" s="202"/>
      <c r="V415" s="202"/>
      <c r="W415" s="202"/>
      <c r="X415" s="155">
        <v>0</v>
      </c>
      <c r="Y415" s="146" t="e">
        <f>X415/G409*100</f>
        <v>#DIV/0!</v>
      </c>
      <c r="Z415" s="119">
        <f>Z416</f>
        <v>2350</v>
      </c>
      <c r="AA415" s="140">
        <f t="shared" si="52"/>
        <v>100</v>
      </c>
    </row>
    <row r="416" spans="1:27" ht="32.25" outlineLevel="6" thickBot="1">
      <c r="A416" s="95" t="s">
        <v>136</v>
      </c>
      <c r="B416" s="19">
        <v>951</v>
      </c>
      <c r="C416" s="9" t="s">
        <v>79</v>
      </c>
      <c r="D416" s="9" t="s">
        <v>259</v>
      </c>
      <c r="E416" s="9" t="s">
        <v>5</v>
      </c>
      <c r="F416" s="9"/>
      <c r="G416" s="119">
        <f>G417</f>
        <v>2350</v>
      </c>
      <c r="H416" s="213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  <c r="X416" s="155"/>
      <c r="Y416" s="146"/>
      <c r="Z416" s="119">
        <f>Z417</f>
        <v>2350</v>
      </c>
      <c r="AA416" s="140">
        <f t="shared" si="52"/>
        <v>100</v>
      </c>
    </row>
    <row r="417" spans="1:27" ht="35.25" customHeight="1" outlineLevel="6" thickBot="1">
      <c r="A417" s="97" t="s">
        <v>176</v>
      </c>
      <c r="B417" s="76">
        <v>951</v>
      </c>
      <c r="C417" s="77" t="s">
        <v>79</v>
      </c>
      <c r="D417" s="77" t="s">
        <v>321</v>
      </c>
      <c r="E417" s="77" t="s">
        <v>5</v>
      </c>
      <c r="F417" s="77"/>
      <c r="G417" s="121">
        <f>G418</f>
        <v>2350</v>
      </c>
      <c r="H417" s="186">
        <f aca="true" t="shared" si="59" ref="H417:X417">H418+H423</f>
        <v>0</v>
      </c>
      <c r="I417" s="186">
        <f t="shared" si="59"/>
        <v>0</v>
      </c>
      <c r="J417" s="186">
        <f t="shared" si="59"/>
        <v>0</v>
      </c>
      <c r="K417" s="186">
        <f t="shared" si="59"/>
        <v>0</v>
      </c>
      <c r="L417" s="186">
        <f t="shared" si="59"/>
        <v>0</v>
      </c>
      <c r="M417" s="186">
        <f t="shared" si="59"/>
        <v>0</v>
      </c>
      <c r="N417" s="186">
        <f t="shared" si="59"/>
        <v>0</v>
      </c>
      <c r="O417" s="186">
        <f t="shared" si="59"/>
        <v>0</v>
      </c>
      <c r="P417" s="186">
        <f t="shared" si="59"/>
        <v>0</v>
      </c>
      <c r="Q417" s="186">
        <f t="shared" si="59"/>
        <v>0</v>
      </c>
      <c r="R417" s="186">
        <f t="shared" si="59"/>
        <v>0</v>
      </c>
      <c r="S417" s="186">
        <f t="shared" si="59"/>
        <v>0</v>
      </c>
      <c r="T417" s="186">
        <f t="shared" si="59"/>
        <v>0</v>
      </c>
      <c r="U417" s="186">
        <f t="shared" si="59"/>
        <v>0</v>
      </c>
      <c r="V417" s="186">
        <f t="shared" si="59"/>
        <v>0</v>
      </c>
      <c r="W417" s="186">
        <f t="shared" si="59"/>
        <v>0</v>
      </c>
      <c r="X417" s="187">
        <f t="shared" si="59"/>
        <v>1410.7881399999999</v>
      </c>
      <c r="Y417" s="146" t="e">
        <f>X417/G411*100</f>
        <v>#DIV/0!</v>
      </c>
      <c r="Z417" s="121">
        <f>Z418</f>
        <v>2350</v>
      </c>
      <c r="AA417" s="140">
        <f t="shared" si="52"/>
        <v>100</v>
      </c>
    </row>
    <row r="418" spans="1:27" ht="16.5" outlineLevel="6" thickBot="1">
      <c r="A418" s="5" t="s">
        <v>120</v>
      </c>
      <c r="B418" s="21">
        <v>951</v>
      </c>
      <c r="C418" s="6" t="s">
        <v>79</v>
      </c>
      <c r="D418" s="6" t="s">
        <v>321</v>
      </c>
      <c r="E418" s="6" t="s">
        <v>119</v>
      </c>
      <c r="F418" s="6"/>
      <c r="G418" s="123">
        <f>G419</f>
        <v>2350</v>
      </c>
      <c r="H418" s="144">
        <f aca="true" t="shared" si="60" ref="H418:X418">H419</f>
        <v>0</v>
      </c>
      <c r="I418" s="144">
        <f t="shared" si="60"/>
        <v>0</v>
      </c>
      <c r="J418" s="144">
        <f t="shared" si="60"/>
        <v>0</v>
      </c>
      <c r="K418" s="144">
        <f t="shared" si="60"/>
        <v>0</v>
      </c>
      <c r="L418" s="144">
        <f t="shared" si="60"/>
        <v>0</v>
      </c>
      <c r="M418" s="144">
        <f t="shared" si="60"/>
        <v>0</v>
      </c>
      <c r="N418" s="144">
        <f t="shared" si="60"/>
        <v>0</v>
      </c>
      <c r="O418" s="144">
        <f t="shared" si="60"/>
        <v>0</v>
      </c>
      <c r="P418" s="144">
        <f t="shared" si="60"/>
        <v>0</v>
      </c>
      <c r="Q418" s="144">
        <f t="shared" si="60"/>
        <v>0</v>
      </c>
      <c r="R418" s="144">
        <f t="shared" si="60"/>
        <v>0</v>
      </c>
      <c r="S418" s="144">
        <f t="shared" si="60"/>
        <v>0</v>
      </c>
      <c r="T418" s="144">
        <f t="shared" si="60"/>
        <v>0</v>
      </c>
      <c r="U418" s="144">
        <f t="shared" si="60"/>
        <v>0</v>
      </c>
      <c r="V418" s="144">
        <f t="shared" si="60"/>
        <v>0</v>
      </c>
      <c r="W418" s="144">
        <f t="shared" si="60"/>
        <v>0</v>
      </c>
      <c r="X418" s="144">
        <f t="shared" si="60"/>
        <v>1362.07314</v>
      </c>
      <c r="Y418" s="146" t="e">
        <f>X418/G412*100</f>
        <v>#DIV/0!</v>
      </c>
      <c r="Z418" s="123">
        <f>Z419</f>
        <v>2350</v>
      </c>
      <c r="AA418" s="140">
        <f t="shared" si="52"/>
        <v>100</v>
      </c>
    </row>
    <row r="419" spans="1:27" ht="19.5" customHeight="1" outlineLevel="6" thickBot="1">
      <c r="A419" s="85" t="s">
        <v>205</v>
      </c>
      <c r="B419" s="78">
        <v>951</v>
      </c>
      <c r="C419" s="79" t="s">
        <v>79</v>
      </c>
      <c r="D419" s="79" t="s">
        <v>321</v>
      </c>
      <c r="E419" s="79" t="s">
        <v>89</v>
      </c>
      <c r="F419" s="79"/>
      <c r="G419" s="120">
        <v>2350</v>
      </c>
      <c r="H419" s="147">
        <f aca="true" t="shared" si="61" ref="H419:X419">H420</f>
        <v>0</v>
      </c>
      <c r="I419" s="147">
        <f t="shared" si="61"/>
        <v>0</v>
      </c>
      <c r="J419" s="147">
        <f t="shared" si="61"/>
        <v>0</v>
      </c>
      <c r="K419" s="147">
        <f t="shared" si="61"/>
        <v>0</v>
      </c>
      <c r="L419" s="147">
        <f t="shared" si="61"/>
        <v>0</v>
      </c>
      <c r="M419" s="147">
        <f t="shared" si="61"/>
        <v>0</v>
      </c>
      <c r="N419" s="147">
        <f t="shared" si="61"/>
        <v>0</v>
      </c>
      <c r="O419" s="147">
        <f t="shared" si="61"/>
        <v>0</v>
      </c>
      <c r="P419" s="147">
        <f t="shared" si="61"/>
        <v>0</v>
      </c>
      <c r="Q419" s="147">
        <f t="shared" si="61"/>
        <v>0</v>
      </c>
      <c r="R419" s="147">
        <f t="shared" si="61"/>
        <v>0</v>
      </c>
      <c r="S419" s="147">
        <f t="shared" si="61"/>
        <v>0</v>
      </c>
      <c r="T419" s="147">
        <f t="shared" si="61"/>
        <v>0</v>
      </c>
      <c r="U419" s="147">
        <f t="shared" si="61"/>
        <v>0</v>
      </c>
      <c r="V419" s="147">
        <f t="shared" si="61"/>
        <v>0</v>
      </c>
      <c r="W419" s="147">
        <f t="shared" si="61"/>
        <v>0</v>
      </c>
      <c r="X419" s="147">
        <f t="shared" si="61"/>
        <v>1362.07314</v>
      </c>
      <c r="Y419" s="146">
        <f>X419/G413*100</f>
        <v>57.96055914893616</v>
      </c>
      <c r="Z419" s="120">
        <v>2350</v>
      </c>
      <c r="AA419" s="140">
        <f t="shared" si="52"/>
        <v>100</v>
      </c>
    </row>
    <row r="420" spans="1:27" ht="16.5" outlineLevel="6" thickBot="1">
      <c r="A420" s="104" t="s">
        <v>70</v>
      </c>
      <c r="B420" s="18">
        <v>951</v>
      </c>
      <c r="C420" s="37" t="s">
        <v>71</v>
      </c>
      <c r="D420" s="37" t="s">
        <v>257</v>
      </c>
      <c r="E420" s="37" t="s">
        <v>5</v>
      </c>
      <c r="F420" s="37"/>
      <c r="G420" s="129">
        <f>G421</f>
        <v>0</v>
      </c>
      <c r="H420" s="149">
        <f aca="true" t="shared" si="62" ref="H420:X420">H422</f>
        <v>0</v>
      </c>
      <c r="I420" s="149">
        <f t="shared" si="62"/>
        <v>0</v>
      </c>
      <c r="J420" s="149">
        <f t="shared" si="62"/>
        <v>0</v>
      </c>
      <c r="K420" s="149">
        <f t="shared" si="62"/>
        <v>0</v>
      </c>
      <c r="L420" s="149">
        <f t="shared" si="62"/>
        <v>0</v>
      </c>
      <c r="M420" s="149">
        <f t="shared" si="62"/>
        <v>0</v>
      </c>
      <c r="N420" s="149">
        <f t="shared" si="62"/>
        <v>0</v>
      </c>
      <c r="O420" s="149">
        <f t="shared" si="62"/>
        <v>0</v>
      </c>
      <c r="P420" s="149">
        <f t="shared" si="62"/>
        <v>0</v>
      </c>
      <c r="Q420" s="149">
        <f t="shared" si="62"/>
        <v>0</v>
      </c>
      <c r="R420" s="149">
        <f t="shared" si="62"/>
        <v>0</v>
      </c>
      <c r="S420" s="149">
        <f t="shared" si="62"/>
        <v>0</v>
      </c>
      <c r="T420" s="149">
        <f t="shared" si="62"/>
        <v>0</v>
      </c>
      <c r="U420" s="149">
        <f t="shared" si="62"/>
        <v>0</v>
      </c>
      <c r="V420" s="149">
        <f t="shared" si="62"/>
        <v>0</v>
      </c>
      <c r="W420" s="149">
        <f t="shared" si="62"/>
        <v>0</v>
      </c>
      <c r="X420" s="149">
        <f t="shared" si="62"/>
        <v>1362.07314</v>
      </c>
      <c r="Y420" s="146">
        <f>X420/G414*100</f>
        <v>57.96055914893616</v>
      </c>
      <c r="Z420" s="129">
        <f>Z421</f>
        <v>0</v>
      </c>
      <c r="AA420" s="140">
        <v>0</v>
      </c>
    </row>
    <row r="421" spans="1:27" ht="32.25" outlineLevel="6" thickBot="1">
      <c r="A421" s="95" t="s">
        <v>135</v>
      </c>
      <c r="B421" s="19">
        <v>951</v>
      </c>
      <c r="C421" s="9" t="s">
        <v>71</v>
      </c>
      <c r="D421" s="9" t="s">
        <v>258</v>
      </c>
      <c r="E421" s="9" t="s">
        <v>5</v>
      </c>
      <c r="F421" s="9"/>
      <c r="G421" s="119">
        <f>G422</f>
        <v>0</v>
      </c>
      <c r="H421" s="150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0"/>
      <c r="Y421" s="146"/>
      <c r="Z421" s="119">
        <f>Z422</f>
        <v>0</v>
      </c>
      <c r="AA421" s="140">
        <v>0</v>
      </c>
    </row>
    <row r="422" spans="1:27" ht="32.25" outlineLevel="6" thickBot="1">
      <c r="A422" s="95" t="s">
        <v>136</v>
      </c>
      <c r="B422" s="19">
        <v>951</v>
      </c>
      <c r="C422" s="9" t="s">
        <v>71</v>
      </c>
      <c r="D422" s="9" t="s">
        <v>259</v>
      </c>
      <c r="E422" s="9" t="s">
        <v>5</v>
      </c>
      <c r="F422" s="9"/>
      <c r="G422" s="119">
        <f>G423</f>
        <v>0</v>
      </c>
      <c r="H422" s="222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45"/>
      <c r="X422" s="154">
        <v>1362.07314</v>
      </c>
      <c r="Y422" s="146">
        <f>X422/G416*100</f>
        <v>57.96055914893616</v>
      </c>
      <c r="Z422" s="119">
        <f>Z423</f>
        <v>0</v>
      </c>
      <c r="AA422" s="140">
        <v>0</v>
      </c>
    </row>
    <row r="423" spans="1:27" ht="48" outlineLevel="6" thickBot="1">
      <c r="A423" s="80" t="s">
        <v>177</v>
      </c>
      <c r="B423" s="76">
        <v>951</v>
      </c>
      <c r="C423" s="77" t="s">
        <v>71</v>
      </c>
      <c r="D423" s="77" t="s">
        <v>322</v>
      </c>
      <c r="E423" s="77" t="s">
        <v>5</v>
      </c>
      <c r="F423" s="77"/>
      <c r="G423" s="121">
        <f>G424</f>
        <v>0</v>
      </c>
      <c r="H423" s="144">
        <f aca="true" t="shared" si="63" ref="H423:X425">H424</f>
        <v>0</v>
      </c>
      <c r="I423" s="144">
        <f t="shared" si="63"/>
        <v>0</v>
      </c>
      <c r="J423" s="144">
        <f t="shared" si="63"/>
        <v>0</v>
      </c>
      <c r="K423" s="144">
        <f t="shared" si="63"/>
        <v>0</v>
      </c>
      <c r="L423" s="144">
        <f t="shared" si="63"/>
        <v>0</v>
      </c>
      <c r="M423" s="144">
        <f t="shared" si="63"/>
        <v>0</v>
      </c>
      <c r="N423" s="144">
        <f t="shared" si="63"/>
        <v>0</v>
      </c>
      <c r="O423" s="144">
        <f t="shared" si="63"/>
        <v>0</v>
      </c>
      <c r="P423" s="144">
        <f t="shared" si="63"/>
        <v>0</v>
      </c>
      <c r="Q423" s="144">
        <f t="shared" si="63"/>
        <v>0</v>
      </c>
      <c r="R423" s="144">
        <f t="shared" si="63"/>
        <v>0</v>
      </c>
      <c r="S423" s="144">
        <f t="shared" si="63"/>
        <v>0</v>
      </c>
      <c r="T423" s="144">
        <f t="shared" si="63"/>
        <v>0</v>
      </c>
      <c r="U423" s="144">
        <f t="shared" si="63"/>
        <v>0</v>
      </c>
      <c r="V423" s="144">
        <f t="shared" si="63"/>
        <v>0</v>
      </c>
      <c r="W423" s="144">
        <f t="shared" si="63"/>
        <v>0</v>
      </c>
      <c r="X423" s="156">
        <f t="shared" si="63"/>
        <v>48.715</v>
      </c>
      <c r="Y423" s="146">
        <f>X423/G417*100</f>
        <v>2.0729787234042556</v>
      </c>
      <c r="Z423" s="121">
        <f>Z424</f>
        <v>0</v>
      </c>
      <c r="AA423" s="140">
        <v>0</v>
      </c>
    </row>
    <row r="424" spans="1:27" ht="21" customHeight="1" outlineLevel="6" thickBot="1">
      <c r="A424" s="5" t="s">
        <v>100</v>
      </c>
      <c r="B424" s="21">
        <v>951</v>
      </c>
      <c r="C424" s="6" t="s">
        <v>71</v>
      </c>
      <c r="D424" s="6" t="s">
        <v>322</v>
      </c>
      <c r="E424" s="6" t="s">
        <v>95</v>
      </c>
      <c r="F424" s="6"/>
      <c r="G424" s="123">
        <f>G425</f>
        <v>0</v>
      </c>
      <c r="H424" s="147">
        <f t="shared" si="63"/>
        <v>0</v>
      </c>
      <c r="I424" s="147">
        <f t="shared" si="63"/>
        <v>0</v>
      </c>
      <c r="J424" s="147">
        <f t="shared" si="63"/>
        <v>0</v>
      </c>
      <c r="K424" s="147">
        <f t="shared" si="63"/>
        <v>0</v>
      </c>
      <c r="L424" s="147">
        <f t="shared" si="63"/>
        <v>0</v>
      </c>
      <c r="M424" s="147">
        <f t="shared" si="63"/>
        <v>0</v>
      </c>
      <c r="N424" s="147">
        <f t="shared" si="63"/>
        <v>0</v>
      </c>
      <c r="O424" s="147">
        <f t="shared" si="63"/>
        <v>0</v>
      </c>
      <c r="P424" s="147">
        <f t="shared" si="63"/>
        <v>0</v>
      </c>
      <c r="Q424" s="147">
        <f t="shared" si="63"/>
        <v>0</v>
      </c>
      <c r="R424" s="147">
        <f t="shared" si="63"/>
        <v>0</v>
      </c>
      <c r="S424" s="147">
        <f t="shared" si="63"/>
        <v>0</v>
      </c>
      <c r="T424" s="147">
        <f t="shared" si="63"/>
        <v>0</v>
      </c>
      <c r="U424" s="147">
        <f t="shared" si="63"/>
        <v>0</v>
      </c>
      <c r="V424" s="147">
        <f t="shared" si="63"/>
        <v>0</v>
      </c>
      <c r="W424" s="147">
        <f t="shared" si="63"/>
        <v>0</v>
      </c>
      <c r="X424" s="157">
        <f>X425</f>
        <v>48.715</v>
      </c>
      <c r="Y424" s="146">
        <f>X424/G418*100</f>
        <v>2.0729787234042556</v>
      </c>
      <c r="Z424" s="123">
        <f>Z425</f>
        <v>0</v>
      </c>
      <c r="AA424" s="140">
        <v>0</v>
      </c>
    </row>
    <row r="425" spans="1:27" ht="32.25" outlineLevel="6" thickBot="1">
      <c r="A425" s="74" t="s">
        <v>101</v>
      </c>
      <c r="B425" s="78">
        <v>951</v>
      </c>
      <c r="C425" s="79" t="s">
        <v>71</v>
      </c>
      <c r="D425" s="79" t="s">
        <v>322</v>
      </c>
      <c r="E425" s="79" t="s">
        <v>96</v>
      </c>
      <c r="F425" s="79"/>
      <c r="G425" s="120">
        <v>0</v>
      </c>
      <c r="H425" s="149">
        <f t="shared" si="63"/>
        <v>0</v>
      </c>
      <c r="I425" s="149">
        <f t="shared" si="63"/>
        <v>0</v>
      </c>
      <c r="J425" s="149">
        <f t="shared" si="63"/>
        <v>0</v>
      </c>
      <c r="K425" s="149">
        <f t="shared" si="63"/>
        <v>0</v>
      </c>
      <c r="L425" s="149">
        <f t="shared" si="63"/>
        <v>0</v>
      </c>
      <c r="M425" s="149">
        <f t="shared" si="63"/>
        <v>0</v>
      </c>
      <c r="N425" s="149">
        <f t="shared" si="63"/>
        <v>0</v>
      </c>
      <c r="O425" s="149">
        <f t="shared" si="63"/>
        <v>0</v>
      </c>
      <c r="P425" s="149">
        <f t="shared" si="63"/>
        <v>0</v>
      </c>
      <c r="Q425" s="149">
        <f t="shared" si="63"/>
        <v>0</v>
      </c>
      <c r="R425" s="149">
        <f t="shared" si="63"/>
        <v>0</v>
      </c>
      <c r="S425" s="149">
        <f t="shared" si="63"/>
        <v>0</v>
      </c>
      <c r="T425" s="149">
        <f t="shared" si="63"/>
        <v>0</v>
      </c>
      <c r="U425" s="149">
        <f t="shared" si="63"/>
        <v>0</v>
      </c>
      <c r="V425" s="149">
        <f t="shared" si="63"/>
        <v>0</v>
      </c>
      <c r="W425" s="149">
        <f t="shared" si="63"/>
        <v>0</v>
      </c>
      <c r="X425" s="158">
        <f>X426</f>
        <v>48.715</v>
      </c>
      <c r="Y425" s="146">
        <f>X425/G419*100</f>
        <v>2.0729787234042556</v>
      </c>
      <c r="Z425" s="120">
        <v>0</v>
      </c>
      <c r="AA425" s="140">
        <v>0</v>
      </c>
    </row>
    <row r="426" spans="1:27" ht="32.25" outlineLevel="6" thickBot="1">
      <c r="A426" s="92" t="s">
        <v>78</v>
      </c>
      <c r="B426" s="18">
        <v>951</v>
      </c>
      <c r="C426" s="14" t="s">
        <v>65</v>
      </c>
      <c r="D426" s="14" t="s">
        <v>257</v>
      </c>
      <c r="E426" s="14" t="s">
        <v>5</v>
      </c>
      <c r="F426" s="14"/>
      <c r="G426" s="118">
        <f>G427</f>
        <v>169.11987</v>
      </c>
      <c r="H426" s="222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45"/>
      <c r="X426" s="154">
        <v>48.715</v>
      </c>
      <c r="Y426" s="146" t="e">
        <f>X426/G420*100</f>
        <v>#DIV/0!</v>
      </c>
      <c r="Z426" s="118">
        <f>Z427</f>
        <v>169.12</v>
      </c>
      <c r="AA426" s="140">
        <f t="shared" si="52"/>
        <v>100.00007686855483</v>
      </c>
    </row>
    <row r="427" spans="1:27" ht="16.5" outlineLevel="6" thickBot="1">
      <c r="A427" s="8" t="s">
        <v>178</v>
      </c>
      <c r="B427" s="19">
        <v>951</v>
      </c>
      <c r="C427" s="9" t="s">
        <v>66</v>
      </c>
      <c r="D427" s="9" t="s">
        <v>257</v>
      </c>
      <c r="E427" s="9" t="s">
        <v>5</v>
      </c>
      <c r="F427" s="9"/>
      <c r="G427" s="119">
        <f>G428</f>
        <v>169.11987</v>
      </c>
      <c r="H427" s="223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55"/>
      <c r="Y427" s="146"/>
      <c r="Z427" s="119">
        <f>Z428</f>
        <v>169.12</v>
      </c>
      <c r="AA427" s="140">
        <f t="shared" si="52"/>
        <v>100.00007686855483</v>
      </c>
    </row>
    <row r="428" spans="1:27" ht="32.25" outlineLevel="6" thickBot="1">
      <c r="A428" s="95" t="s">
        <v>135</v>
      </c>
      <c r="B428" s="19">
        <v>951</v>
      </c>
      <c r="C428" s="9" t="s">
        <v>66</v>
      </c>
      <c r="D428" s="9" t="s">
        <v>258</v>
      </c>
      <c r="E428" s="9" t="s">
        <v>5</v>
      </c>
      <c r="F428" s="9"/>
      <c r="G428" s="119">
        <f>G429</f>
        <v>169.11987</v>
      </c>
      <c r="H428" s="186">
        <f aca="true" t="shared" si="64" ref="H428:X431">H429</f>
        <v>0</v>
      </c>
      <c r="I428" s="186">
        <f t="shared" si="64"/>
        <v>0</v>
      </c>
      <c r="J428" s="186">
        <f t="shared" si="64"/>
        <v>0</v>
      </c>
      <c r="K428" s="186">
        <f t="shared" si="64"/>
        <v>0</v>
      </c>
      <c r="L428" s="186">
        <f t="shared" si="64"/>
        <v>0</v>
      </c>
      <c r="M428" s="186">
        <f t="shared" si="64"/>
        <v>0</v>
      </c>
      <c r="N428" s="186">
        <f t="shared" si="64"/>
        <v>0</v>
      </c>
      <c r="O428" s="186">
        <f t="shared" si="64"/>
        <v>0</v>
      </c>
      <c r="P428" s="186">
        <f t="shared" si="64"/>
        <v>0</v>
      </c>
      <c r="Q428" s="186">
        <f t="shared" si="64"/>
        <v>0</v>
      </c>
      <c r="R428" s="186">
        <f t="shared" si="64"/>
        <v>0</v>
      </c>
      <c r="S428" s="186">
        <f t="shared" si="64"/>
        <v>0</v>
      </c>
      <c r="T428" s="186">
        <f t="shared" si="64"/>
        <v>0</v>
      </c>
      <c r="U428" s="186">
        <f t="shared" si="64"/>
        <v>0</v>
      </c>
      <c r="V428" s="186">
        <f t="shared" si="64"/>
        <v>0</v>
      </c>
      <c r="W428" s="186">
        <f t="shared" si="64"/>
        <v>0</v>
      </c>
      <c r="X428" s="187">
        <f t="shared" si="64"/>
        <v>0</v>
      </c>
      <c r="Y428" s="146" t="e">
        <f aca="true" t="shared" si="65" ref="Y428:Y436">X428/G422*100</f>
        <v>#DIV/0!</v>
      </c>
      <c r="Z428" s="119">
        <f>Z429</f>
        <v>169.12</v>
      </c>
      <c r="AA428" s="140">
        <f t="shared" si="52"/>
        <v>100.00007686855483</v>
      </c>
    </row>
    <row r="429" spans="1:27" ht="32.25" outlineLevel="6" thickBot="1">
      <c r="A429" s="95" t="s">
        <v>136</v>
      </c>
      <c r="B429" s="19">
        <v>951</v>
      </c>
      <c r="C429" s="9" t="s">
        <v>66</v>
      </c>
      <c r="D429" s="9" t="s">
        <v>259</v>
      </c>
      <c r="E429" s="9" t="s">
        <v>5</v>
      </c>
      <c r="F429" s="9"/>
      <c r="G429" s="119">
        <f>G430</f>
        <v>169.11987</v>
      </c>
      <c r="H429" s="144">
        <f t="shared" si="64"/>
        <v>0</v>
      </c>
      <c r="I429" s="144">
        <f t="shared" si="64"/>
        <v>0</v>
      </c>
      <c r="J429" s="144">
        <f t="shared" si="64"/>
        <v>0</v>
      </c>
      <c r="K429" s="144">
        <f t="shared" si="64"/>
        <v>0</v>
      </c>
      <c r="L429" s="144">
        <f t="shared" si="64"/>
        <v>0</v>
      </c>
      <c r="M429" s="144">
        <f t="shared" si="64"/>
        <v>0</v>
      </c>
      <c r="N429" s="144">
        <f t="shared" si="64"/>
        <v>0</v>
      </c>
      <c r="O429" s="144">
        <f t="shared" si="64"/>
        <v>0</v>
      </c>
      <c r="P429" s="144">
        <f t="shared" si="64"/>
        <v>0</v>
      </c>
      <c r="Q429" s="144">
        <f t="shared" si="64"/>
        <v>0</v>
      </c>
      <c r="R429" s="144">
        <f t="shared" si="64"/>
        <v>0</v>
      </c>
      <c r="S429" s="144">
        <f t="shared" si="64"/>
        <v>0</v>
      </c>
      <c r="T429" s="144">
        <f t="shared" si="64"/>
        <v>0</v>
      </c>
      <c r="U429" s="144">
        <f t="shared" si="64"/>
        <v>0</v>
      </c>
      <c r="V429" s="144">
        <f t="shared" si="64"/>
        <v>0</v>
      </c>
      <c r="W429" s="144">
        <f t="shared" si="64"/>
        <v>0</v>
      </c>
      <c r="X429" s="156">
        <f t="shared" si="64"/>
        <v>0</v>
      </c>
      <c r="Y429" s="146" t="e">
        <f t="shared" si="65"/>
        <v>#DIV/0!</v>
      </c>
      <c r="Z429" s="119">
        <f>Z430</f>
        <v>169.12</v>
      </c>
      <c r="AA429" s="140">
        <f t="shared" si="52"/>
        <v>100.00007686855483</v>
      </c>
    </row>
    <row r="430" spans="1:27" ht="32.25" outlineLevel="6" thickBot="1">
      <c r="A430" s="80" t="s">
        <v>179</v>
      </c>
      <c r="B430" s="76">
        <v>951</v>
      </c>
      <c r="C430" s="77" t="s">
        <v>66</v>
      </c>
      <c r="D430" s="77" t="s">
        <v>323</v>
      </c>
      <c r="E430" s="77" t="s">
        <v>5</v>
      </c>
      <c r="F430" s="77"/>
      <c r="G430" s="121">
        <f>G431</f>
        <v>169.11987</v>
      </c>
      <c r="H430" s="147">
        <f t="shared" si="64"/>
        <v>0</v>
      </c>
      <c r="I430" s="147">
        <f t="shared" si="64"/>
        <v>0</v>
      </c>
      <c r="J430" s="147">
        <f t="shared" si="64"/>
        <v>0</v>
      </c>
      <c r="K430" s="147">
        <f t="shared" si="64"/>
        <v>0</v>
      </c>
      <c r="L430" s="147">
        <f t="shared" si="64"/>
        <v>0</v>
      </c>
      <c r="M430" s="147">
        <f t="shared" si="64"/>
        <v>0</v>
      </c>
      <c r="N430" s="147">
        <f t="shared" si="64"/>
        <v>0</v>
      </c>
      <c r="O430" s="147">
        <f t="shared" si="64"/>
        <v>0</v>
      </c>
      <c r="P430" s="147">
        <f t="shared" si="64"/>
        <v>0</v>
      </c>
      <c r="Q430" s="147">
        <f t="shared" si="64"/>
        <v>0</v>
      </c>
      <c r="R430" s="147">
        <f t="shared" si="64"/>
        <v>0</v>
      </c>
      <c r="S430" s="147">
        <f t="shared" si="64"/>
        <v>0</v>
      </c>
      <c r="T430" s="147">
        <f t="shared" si="64"/>
        <v>0</v>
      </c>
      <c r="U430" s="147">
        <f t="shared" si="64"/>
        <v>0</v>
      </c>
      <c r="V430" s="147">
        <f t="shared" si="64"/>
        <v>0</v>
      </c>
      <c r="W430" s="147">
        <f t="shared" si="64"/>
        <v>0</v>
      </c>
      <c r="X430" s="157">
        <f t="shared" si="64"/>
        <v>0</v>
      </c>
      <c r="Y430" s="146" t="e">
        <f t="shared" si="65"/>
        <v>#DIV/0!</v>
      </c>
      <c r="Z430" s="121">
        <f>Z431</f>
        <v>169.12</v>
      </c>
      <c r="AA430" s="140">
        <f t="shared" si="52"/>
        <v>100.00007686855483</v>
      </c>
    </row>
    <row r="431" spans="1:27" ht="16.5" outlineLevel="6" thickBot="1">
      <c r="A431" s="130" t="s">
        <v>128</v>
      </c>
      <c r="B431" s="159">
        <v>951</v>
      </c>
      <c r="C431" s="131" t="s">
        <v>66</v>
      </c>
      <c r="D431" s="131" t="s">
        <v>323</v>
      </c>
      <c r="E431" s="131" t="s">
        <v>222</v>
      </c>
      <c r="F431" s="131"/>
      <c r="G431" s="132">
        <v>169.11987</v>
      </c>
      <c r="H431" s="160">
        <f t="shared" si="64"/>
        <v>0</v>
      </c>
      <c r="I431" s="160">
        <f t="shared" si="64"/>
        <v>0</v>
      </c>
      <c r="J431" s="160">
        <f t="shared" si="64"/>
        <v>0</v>
      </c>
      <c r="K431" s="160">
        <f t="shared" si="64"/>
        <v>0</v>
      </c>
      <c r="L431" s="160">
        <f t="shared" si="64"/>
        <v>0</v>
      </c>
      <c r="M431" s="160">
        <f t="shared" si="64"/>
        <v>0</v>
      </c>
      <c r="N431" s="160">
        <f t="shared" si="64"/>
        <v>0</v>
      </c>
      <c r="O431" s="160">
        <f t="shared" si="64"/>
        <v>0</v>
      </c>
      <c r="P431" s="160">
        <f t="shared" si="64"/>
        <v>0</v>
      </c>
      <c r="Q431" s="160">
        <f t="shared" si="64"/>
        <v>0</v>
      </c>
      <c r="R431" s="160">
        <f t="shared" si="64"/>
        <v>0</v>
      </c>
      <c r="S431" s="160">
        <f t="shared" si="64"/>
        <v>0</v>
      </c>
      <c r="T431" s="160">
        <f t="shared" si="64"/>
        <v>0</v>
      </c>
      <c r="U431" s="160">
        <f t="shared" si="64"/>
        <v>0</v>
      </c>
      <c r="V431" s="160">
        <f t="shared" si="64"/>
        <v>0</v>
      </c>
      <c r="W431" s="160">
        <f t="shared" si="64"/>
        <v>0</v>
      </c>
      <c r="X431" s="224">
        <f t="shared" si="64"/>
        <v>0</v>
      </c>
      <c r="Y431" s="161" t="e">
        <f t="shared" si="65"/>
        <v>#DIV/0!</v>
      </c>
      <c r="Z431" s="132">
        <v>169.12</v>
      </c>
      <c r="AA431" s="140">
        <f t="shared" si="52"/>
        <v>100.00007686855483</v>
      </c>
    </row>
    <row r="432" spans="1:27" ht="63.75" outlineLevel="6" thickBot="1">
      <c r="A432" s="92" t="s">
        <v>73</v>
      </c>
      <c r="B432" s="18">
        <v>951</v>
      </c>
      <c r="C432" s="14" t="s">
        <v>74</v>
      </c>
      <c r="D432" s="14" t="s">
        <v>257</v>
      </c>
      <c r="E432" s="14" t="s">
        <v>5</v>
      </c>
      <c r="F432" s="14"/>
      <c r="G432" s="118">
        <f aca="true" t="shared" si="66" ref="G432:G437">G433</f>
        <v>21210</v>
      </c>
      <c r="H432" s="25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41"/>
      <c r="X432" s="58">
        <v>0</v>
      </c>
      <c r="Y432" s="54">
        <f t="shared" si="65"/>
        <v>0</v>
      </c>
      <c r="Z432" s="118">
        <f aca="true" t="shared" si="67" ref="Z432:Z437">Z433</f>
        <v>21210</v>
      </c>
      <c r="AA432" s="140">
        <f t="shared" si="52"/>
        <v>100</v>
      </c>
    </row>
    <row r="433" spans="1:27" ht="48" outlineLevel="6" thickBot="1">
      <c r="A433" s="95" t="s">
        <v>76</v>
      </c>
      <c r="B433" s="19">
        <v>951</v>
      </c>
      <c r="C433" s="9" t="s">
        <v>75</v>
      </c>
      <c r="D433" s="9" t="s">
        <v>257</v>
      </c>
      <c r="E433" s="9" t="s">
        <v>5</v>
      </c>
      <c r="F433" s="9"/>
      <c r="G433" s="119">
        <f t="shared" si="66"/>
        <v>21210</v>
      </c>
      <c r="H433" s="29" t="e">
        <f aca="true" t="shared" si="68" ref="H433:X435">H434</f>
        <v>#REF!</v>
      </c>
      <c r="I433" s="29" t="e">
        <f t="shared" si="68"/>
        <v>#REF!</v>
      </c>
      <c r="J433" s="29" t="e">
        <f t="shared" si="68"/>
        <v>#REF!</v>
      </c>
      <c r="K433" s="29" t="e">
        <f t="shared" si="68"/>
        <v>#REF!</v>
      </c>
      <c r="L433" s="29" t="e">
        <f t="shared" si="68"/>
        <v>#REF!</v>
      </c>
      <c r="M433" s="29" t="e">
        <f t="shared" si="68"/>
        <v>#REF!</v>
      </c>
      <c r="N433" s="29" t="e">
        <f t="shared" si="68"/>
        <v>#REF!</v>
      </c>
      <c r="O433" s="29" t="e">
        <f t="shared" si="68"/>
        <v>#REF!</v>
      </c>
      <c r="P433" s="29" t="e">
        <f t="shared" si="68"/>
        <v>#REF!</v>
      </c>
      <c r="Q433" s="29" t="e">
        <f t="shared" si="68"/>
        <v>#REF!</v>
      </c>
      <c r="R433" s="29" t="e">
        <f t="shared" si="68"/>
        <v>#REF!</v>
      </c>
      <c r="S433" s="29" t="e">
        <f t="shared" si="68"/>
        <v>#REF!</v>
      </c>
      <c r="T433" s="29" t="e">
        <f t="shared" si="68"/>
        <v>#REF!</v>
      </c>
      <c r="U433" s="29" t="e">
        <f t="shared" si="68"/>
        <v>#REF!</v>
      </c>
      <c r="V433" s="29" t="e">
        <f t="shared" si="68"/>
        <v>#REF!</v>
      </c>
      <c r="W433" s="29" t="e">
        <f t="shared" si="68"/>
        <v>#REF!</v>
      </c>
      <c r="X433" s="64" t="e">
        <f t="shared" si="68"/>
        <v>#REF!</v>
      </c>
      <c r="Y433" s="54" t="e">
        <f t="shared" si="65"/>
        <v>#REF!</v>
      </c>
      <c r="Z433" s="119">
        <f t="shared" si="67"/>
        <v>21210</v>
      </c>
      <c r="AA433" s="140">
        <f t="shared" si="52"/>
        <v>100</v>
      </c>
    </row>
    <row r="434" spans="1:27" ht="32.25" outlineLevel="6" thickBot="1">
      <c r="A434" s="95" t="s">
        <v>135</v>
      </c>
      <c r="B434" s="19">
        <v>951</v>
      </c>
      <c r="C434" s="9" t="s">
        <v>75</v>
      </c>
      <c r="D434" s="9" t="s">
        <v>258</v>
      </c>
      <c r="E434" s="9" t="s">
        <v>5</v>
      </c>
      <c r="F434" s="9"/>
      <c r="G434" s="119">
        <f t="shared" si="66"/>
        <v>21210</v>
      </c>
      <c r="H434" s="31" t="e">
        <f t="shared" si="68"/>
        <v>#REF!</v>
      </c>
      <c r="I434" s="31" t="e">
        <f t="shared" si="68"/>
        <v>#REF!</v>
      </c>
      <c r="J434" s="31" t="e">
        <f t="shared" si="68"/>
        <v>#REF!</v>
      </c>
      <c r="K434" s="31" t="e">
        <f t="shared" si="68"/>
        <v>#REF!</v>
      </c>
      <c r="L434" s="31" t="e">
        <f t="shared" si="68"/>
        <v>#REF!</v>
      </c>
      <c r="M434" s="31" t="e">
        <f t="shared" si="68"/>
        <v>#REF!</v>
      </c>
      <c r="N434" s="31" t="e">
        <f t="shared" si="68"/>
        <v>#REF!</v>
      </c>
      <c r="O434" s="31" t="e">
        <f t="shared" si="68"/>
        <v>#REF!</v>
      </c>
      <c r="P434" s="31" t="e">
        <f t="shared" si="68"/>
        <v>#REF!</v>
      </c>
      <c r="Q434" s="31" t="e">
        <f t="shared" si="68"/>
        <v>#REF!</v>
      </c>
      <c r="R434" s="31" t="e">
        <f t="shared" si="68"/>
        <v>#REF!</v>
      </c>
      <c r="S434" s="31" t="e">
        <f t="shared" si="68"/>
        <v>#REF!</v>
      </c>
      <c r="T434" s="31" t="e">
        <f t="shared" si="68"/>
        <v>#REF!</v>
      </c>
      <c r="U434" s="31" t="e">
        <f t="shared" si="68"/>
        <v>#REF!</v>
      </c>
      <c r="V434" s="31" t="e">
        <f t="shared" si="68"/>
        <v>#REF!</v>
      </c>
      <c r="W434" s="31" t="e">
        <f t="shared" si="68"/>
        <v>#REF!</v>
      </c>
      <c r="X434" s="59" t="e">
        <f t="shared" si="68"/>
        <v>#REF!</v>
      </c>
      <c r="Y434" s="54" t="e">
        <f t="shared" si="65"/>
        <v>#REF!</v>
      </c>
      <c r="Z434" s="119">
        <f t="shared" si="67"/>
        <v>21210</v>
      </c>
      <c r="AA434" s="140">
        <f t="shared" si="52"/>
        <v>100</v>
      </c>
    </row>
    <row r="435" spans="1:27" ht="32.25" outlineLevel="6" thickBot="1">
      <c r="A435" s="95" t="s">
        <v>136</v>
      </c>
      <c r="B435" s="19">
        <v>951</v>
      </c>
      <c r="C435" s="9" t="s">
        <v>75</v>
      </c>
      <c r="D435" s="9" t="s">
        <v>259</v>
      </c>
      <c r="E435" s="9" t="s">
        <v>5</v>
      </c>
      <c r="F435" s="9"/>
      <c r="G435" s="119">
        <f>G436+G439</f>
        <v>21210</v>
      </c>
      <c r="H435" s="31" t="e">
        <f t="shared" si="68"/>
        <v>#REF!</v>
      </c>
      <c r="I435" s="31" t="e">
        <f t="shared" si="68"/>
        <v>#REF!</v>
      </c>
      <c r="J435" s="31" t="e">
        <f t="shared" si="68"/>
        <v>#REF!</v>
      </c>
      <c r="K435" s="31" t="e">
        <f t="shared" si="68"/>
        <v>#REF!</v>
      </c>
      <c r="L435" s="31" t="e">
        <f t="shared" si="68"/>
        <v>#REF!</v>
      </c>
      <c r="M435" s="31" t="e">
        <f t="shared" si="68"/>
        <v>#REF!</v>
      </c>
      <c r="N435" s="31" t="e">
        <f t="shared" si="68"/>
        <v>#REF!</v>
      </c>
      <c r="O435" s="31" t="e">
        <f t="shared" si="68"/>
        <v>#REF!</v>
      </c>
      <c r="P435" s="31" t="e">
        <f t="shared" si="68"/>
        <v>#REF!</v>
      </c>
      <c r="Q435" s="31" t="e">
        <f t="shared" si="68"/>
        <v>#REF!</v>
      </c>
      <c r="R435" s="31" t="e">
        <f t="shared" si="68"/>
        <v>#REF!</v>
      </c>
      <c r="S435" s="31" t="e">
        <f t="shared" si="68"/>
        <v>#REF!</v>
      </c>
      <c r="T435" s="31" t="e">
        <f t="shared" si="68"/>
        <v>#REF!</v>
      </c>
      <c r="U435" s="31" t="e">
        <f t="shared" si="68"/>
        <v>#REF!</v>
      </c>
      <c r="V435" s="31" t="e">
        <f t="shared" si="68"/>
        <v>#REF!</v>
      </c>
      <c r="W435" s="31" t="e">
        <f t="shared" si="68"/>
        <v>#REF!</v>
      </c>
      <c r="X435" s="59" t="e">
        <f t="shared" si="68"/>
        <v>#REF!</v>
      </c>
      <c r="Y435" s="54" t="e">
        <f t="shared" si="65"/>
        <v>#REF!</v>
      </c>
      <c r="Z435" s="119">
        <f>Z436+Z439</f>
        <v>21210</v>
      </c>
      <c r="AA435" s="140">
        <f t="shared" si="52"/>
        <v>100</v>
      </c>
    </row>
    <row r="436" spans="1:27" ht="48" outlineLevel="6" thickBot="1">
      <c r="A436" s="5" t="s">
        <v>180</v>
      </c>
      <c r="B436" s="21">
        <v>951</v>
      </c>
      <c r="C436" s="6" t="s">
        <v>75</v>
      </c>
      <c r="D436" s="6" t="s">
        <v>324</v>
      </c>
      <c r="E436" s="6" t="s">
        <v>5</v>
      </c>
      <c r="F436" s="6"/>
      <c r="G436" s="123">
        <f t="shared" si="66"/>
        <v>3151.866</v>
      </c>
      <c r="H436" s="33" t="e">
        <f>#REF!</f>
        <v>#REF!</v>
      </c>
      <c r="I436" s="33" t="e">
        <f>#REF!</f>
        <v>#REF!</v>
      </c>
      <c r="J436" s="33" t="e">
        <f>#REF!</f>
        <v>#REF!</v>
      </c>
      <c r="K436" s="33" t="e">
        <f>#REF!</f>
        <v>#REF!</v>
      </c>
      <c r="L436" s="33" t="e">
        <f>#REF!</f>
        <v>#REF!</v>
      </c>
      <c r="M436" s="33" t="e">
        <f>#REF!</f>
        <v>#REF!</v>
      </c>
      <c r="N436" s="33" t="e">
        <f>#REF!</f>
        <v>#REF!</v>
      </c>
      <c r="O436" s="33" t="e">
        <f>#REF!</f>
        <v>#REF!</v>
      </c>
      <c r="P436" s="33" t="e">
        <f>#REF!</f>
        <v>#REF!</v>
      </c>
      <c r="Q436" s="33" t="e">
        <f>#REF!</f>
        <v>#REF!</v>
      </c>
      <c r="R436" s="33" t="e">
        <f>#REF!</f>
        <v>#REF!</v>
      </c>
      <c r="S436" s="33" t="e">
        <f>#REF!</f>
        <v>#REF!</v>
      </c>
      <c r="T436" s="33" t="e">
        <f>#REF!</f>
        <v>#REF!</v>
      </c>
      <c r="U436" s="33" t="e">
        <f>#REF!</f>
        <v>#REF!</v>
      </c>
      <c r="V436" s="33" t="e">
        <f>#REF!</f>
        <v>#REF!</v>
      </c>
      <c r="W436" s="33" t="e">
        <f>#REF!</f>
        <v>#REF!</v>
      </c>
      <c r="X436" s="61" t="e">
        <f>#REF!</f>
        <v>#REF!</v>
      </c>
      <c r="Y436" s="54" t="e">
        <f t="shared" si="65"/>
        <v>#REF!</v>
      </c>
      <c r="Z436" s="123">
        <f t="shared" si="67"/>
        <v>3151.866</v>
      </c>
      <c r="AA436" s="140">
        <f t="shared" si="52"/>
        <v>100</v>
      </c>
    </row>
    <row r="437" spans="1:27" ht="16.5" outlineLevel="6" thickBot="1">
      <c r="A437" s="5" t="s">
        <v>131</v>
      </c>
      <c r="B437" s="21">
        <v>951</v>
      </c>
      <c r="C437" s="6" t="s">
        <v>75</v>
      </c>
      <c r="D437" s="6" t="s">
        <v>324</v>
      </c>
      <c r="E437" s="6" t="s">
        <v>129</v>
      </c>
      <c r="F437" s="6"/>
      <c r="G437" s="123">
        <f t="shared" si="66"/>
        <v>3151.866</v>
      </c>
      <c r="H437" s="50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71"/>
      <c r="Y437" s="54"/>
      <c r="Z437" s="123">
        <f t="shared" si="67"/>
        <v>3151.866</v>
      </c>
      <c r="AA437" s="140">
        <f t="shared" si="52"/>
        <v>100</v>
      </c>
    </row>
    <row r="438" spans="1:27" ht="16.5" outlineLevel="6" thickBot="1">
      <c r="A438" s="74" t="s">
        <v>132</v>
      </c>
      <c r="B438" s="78">
        <v>951</v>
      </c>
      <c r="C438" s="79" t="s">
        <v>75</v>
      </c>
      <c r="D438" s="79" t="s">
        <v>324</v>
      </c>
      <c r="E438" s="79" t="s">
        <v>130</v>
      </c>
      <c r="F438" s="79"/>
      <c r="G438" s="120">
        <v>3151.866</v>
      </c>
      <c r="H438" s="50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71"/>
      <c r="Y438" s="54"/>
      <c r="Z438" s="120">
        <v>3151.866</v>
      </c>
      <c r="AA438" s="140">
        <f t="shared" si="52"/>
        <v>100</v>
      </c>
    </row>
    <row r="439" spans="1:27" ht="48" outlineLevel="6" thickBot="1">
      <c r="A439" s="5" t="s">
        <v>395</v>
      </c>
      <c r="B439" s="21">
        <v>951</v>
      </c>
      <c r="C439" s="6" t="s">
        <v>75</v>
      </c>
      <c r="D439" s="6" t="s">
        <v>391</v>
      </c>
      <c r="E439" s="6" t="s">
        <v>5</v>
      </c>
      <c r="F439" s="6"/>
      <c r="G439" s="123">
        <f>G440</f>
        <v>18058.134</v>
      </c>
      <c r="H439" s="50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71"/>
      <c r="Y439" s="54"/>
      <c r="Z439" s="123">
        <f>Z440</f>
        <v>18058.134</v>
      </c>
      <c r="AA439" s="140">
        <f t="shared" si="52"/>
        <v>100</v>
      </c>
    </row>
    <row r="440" spans="1:27" ht="16.5" outlineLevel="6" thickBot="1">
      <c r="A440" s="5" t="s">
        <v>131</v>
      </c>
      <c r="B440" s="21">
        <v>951</v>
      </c>
      <c r="C440" s="6" t="s">
        <v>75</v>
      </c>
      <c r="D440" s="6" t="s">
        <v>391</v>
      </c>
      <c r="E440" s="6" t="s">
        <v>129</v>
      </c>
      <c r="F440" s="6"/>
      <c r="G440" s="123">
        <f>G441</f>
        <v>18058.134</v>
      </c>
      <c r="H440" s="50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71"/>
      <c r="Y440" s="54"/>
      <c r="Z440" s="123">
        <f>Z441</f>
        <v>18058.134</v>
      </c>
      <c r="AA440" s="140">
        <f t="shared" si="52"/>
        <v>100</v>
      </c>
    </row>
    <row r="441" spans="1:27" ht="16.5" outlineLevel="6" thickBot="1">
      <c r="A441" s="74" t="s">
        <v>132</v>
      </c>
      <c r="B441" s="78">
        <v>951</v>
      </c>
      <c r="C441" s="79" t="s">
        <v>75</v>
      </c>
      <c r="D441" s="79" t="s">
        <v>391</v>
      </c>
      <c r="E441" s="79" t="s">
        <v>130</v>
      </c>
      <c r="F441" s="79"/>
      <c r="G441" s="120">
        <v>18058.134</v>
      </c>
      <c r="H441" s="50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71"/>
      <c r="Y441" s="54"/>
      <c r="Z441" s="120">
        <v>18058.134</v>
      </c>
      <c r="AA441" s="140">
        <f t="shared" si="52"/>
        <v>100</v>
      </c>
    </row>
    <row r="442" spans="1:27" ht="43.5" outlineLevel="6" thickBot="1">
      <c r="A442" s="88" t="s">
        <v>63</v>
      </c>
      <c r="B442" s="89" t="s">
        <v>62</v>
      </c>
      <c r="C442" s="89" t="s">
        <v>61</v>
      </c>
      <c r="D442" s="89" t="s">
        <v>257</v>
      </c>
      <c r="E442" s="89" t="s">
        <v>5</v>
      </c>
      <c r="F442" s="90"/>
      <c r="G442" s="239">
        <f>G443+G554</f>
        <v>501888.78724000003</v>
      </c>
      <c r="H442" s="150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85"/>
      <c r="Y442" s="146"/>
      <c r="Z442" s="239">
        <f>Z443+Z554</f>
        <v>501673.916</v>
      </c>
      <c r="AA442" s="140">
        <f t="shared" si="52"/>
        <v>99.95718747948492</v>
      </c>
    </row>
    <row r="443" spans="1:27" ht="19.5" outlineLevel="6" thickBot="1">
      <c r="A443" s="92" t="s">
        <v>47</v>
      </c>
      <c r="B443" s="18">
        <v>953</v>
      </c>
      <c r="C443" s="14" t="s">
        <v>46</v>
      </c>
      <c r="D443" s="14" t="s">
        <v>257</v>
      </c>
      <c r="E443" s="14" t="s">
        <v>5</v>
      </c>
      <c r="F443" s="14"/>
      <c r="G443" s="236">
        <f>G444+G474+G511+G522+G536</f>
        <v>497447.45524000004</v>
      </c>
      <c r="H443" s="150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85"/>
      <c r="Y443" s="146"/>
      <c r="Z443" s="236">
        <f>Z444+Z474+Z511+Z522+Z536</f>
        <v>497232.58400000003</v>
      </c>
      <c r="AA443" s="140">
        <f t="shared" si="52"/>
        <v>99.95680523887768</v>
      </c>
    </row>
    <row r="444" spans="1:27" ht="19.5" outlineLevel="6" thickBot="1">
      <c r="A444" s="92" t="s">
        <v>133</v>
      </c>
      <c r="B444" s="18">
        <v>953</v>
      </c>
      <c r="C444" s="14" t="s">
        <v>18</v>
      </c>
      <c r="D444" s="14" t="s">
        <v>257</v>
      </c>
      <c r="E444" s="14" t="s">
        <v>5</v>
      </c>
      <c r="F444" s="14"/>
      <c r="G444" s="236">
        <f>G449+G445</f>
        <v>120816.88614</v>
      </c>
      <c r="H444" s="150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85"/>
      <c r="Y444" s="146"/>
      <c r="Z444" s="236">
        <f>Z449+Z445</f>
        <v>120693.765</v>
      </c>
      <c r="AA444" s="140">
        <f t="shared" si="52"/>
        <v>99.89809277168645</v>
      </c>
    </row>
    <row r="445" spans="1:27" ht="32.25" outlineLevel="6" thickBot="1">
      <c r="A445" s="95" t="s">
        <v>135</v>
      </c>
      <c r="B445" s="19">
        <v>953</v>
      </c>
      <c r="C445" s="9" t="s">
        <v>18</v>
      </c>
      <c r="D445" s="9" t="s">
        <v>258</v>
      </c>
      <c r="E445" s="9" t="s">
        <v>5</v>
      </c>
      <c r="F445" s="9"/>
      <c r="G445" s="227">
        <f>G446</f>
        <v>144.80628</v>
      </c>
      <c r="H445" s="150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85"/>
      <c r="Y445" s="146"/>
      <c r="Z445" s="227">
        <f>Z446</f>
        <v>144.806</v>
      </c>
      <c r="AA445" s="140">
        <f t="shared" si="52"/>
        <v>99.9998066382204</v>
      </c>
    </row>
    <row r="446" spans="1:27" ht="18.75" customHeight="1" outlineLevel="6" thickBot="1">
      <c r="A446" s="95" t="s">
        <v>136</v>
      </c>
      <c r="B446" s="19">
        <v>953</v>
      </c>
      <c r="C446" s="9" t="s">
        <v>18</v>
      </c>
      <c r="D446" s="9" t="s">
        <v>259</v>
      </c>
      <c r="E446" s="9" t="s">
        <v>5</v>
      </c>
      <c r="F446" s="9"/>
      <c r="G446" s="227">
        <f>G447</f>
        <v>144.80628</v>
      </c>
      <c r="H446" s="150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85"/>
      <c r="Y446" s="146"/>
      <c r="Z446" s="227">
        <f>Z447</f>
        <v>144.806</v>
      </c>
      <c r="AA446" s="140">
        <f t="shared" si="52"/>
        <v>99.9998066382204</v>
      </c>
    </row>
    <row r="447" spans="1:27" ht="32.25" outlineLevel="6" thickBot="1">
      <c r="A447" s="80" t="s">
        <v>382</v>
      </c>
      <c r="B447" s="76">
        <v>953</v>
      </c>
      <c r="C447" s="77" t="s">
        <v>18</v>
      </c>
      <c r="D447" s="77" t="s">
        <v>263</v>
      </c>
      <c r="E447" s="77" t="s">
        <v>5</v>
      </c>
      <c r="F447" s="77"/>
      <c r="G447" s="228">
        <f>G448</f>
        <v>144.80628</v>
      </c>
      <c r="H447" s="222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45"/>
      <c r="X447" s="240"/>
      <c r="Y447" s="146">
        <v>0</v>
      </c>
      <c r="Z447" s="228">
        <f>Z448</f>
        <v>144.806</v>
      </c>
      <c r="AA447" s="140">
        <f t="shared" si="52"/>
        <v>99.9998066382204</v>
      </c>
    </row>
    <row r="448" spans="1:27" ht="48" outlineLevel="6" thickBot="1">
      <c r="A448" s="130" t="s">
        <v>205</v>
      </c>
      <c r="B448" s="159">
        <v>953</v>
      </c>
      <c r="C448" s="131" t="s">
        <v>18</v>
      </c>
      <c r="D448" s="131" t="s">
        <v>263</v>
      </c>
      <c r="E448" s="131" t="s">
        <v>89</v>
      </c>
      <c r="F448" s="131"/>
      <c r="G448" s="241">
        <v>144.80628</v>
      </c>
      <c r="H448" s="242" t="e">
        <f>H449+#REF!</f>
        <v>#REF!</v>
      </c>
      <c r="I448" s="242" t="e">
        <f>I449+#REF!</f>
        <v>#REF!</v>
      </c>
      <c r="J448" s="242" t="e">
        <f>J449+#REF!</f>
        <v>#REF!</v>
      </c>
      <c r="K448" s="242" t="e">
        <f>K449+#REF!</f>
        <v>#REF!</v>
      </c>
      <c r="L448" s="242" t="e">
        <f>L449+#REF!</f>
        <v>#REF!</v>
      </c>
      <c r="M448" s="242" t="e">
        <f>M449+#REF!</f>
        <v>#REF!</v>
      </c>
      <c r="N448" s="242" t="e">
        <f>N449+#REF!</f>
        <v>#REF!</v>
      </c>
      <c r="O448" s="242" t="e">
        <f>O449+#REF!</f>
        <v>#REF!</v>
      </c>
      <c r="P448" s="242" t="e">
        <f>P449+#REF!</f>
        <v>#REF!</v>
      </c>
      <c r="Q448" s="242" t="e">
        <f>Q449+#REF!</f>
        <v>#REF!</v>
      </c>
      <c r="R448" s="242" t="e">
        <f>R449+#REF!</f>
        <v>#REF!</v>
      </c>
      <c r="S448" s="242" t="e">
        <f>S449+#REF!</f>
        <v>#REF!</v>
      </c>
      <c r="T448" s="242" t="e">
        <f>T449+#REF!</f>
        <v>#REF!</v>
      </c>
      <c r="U448" s="242" t="e">
        <f>U449+#REF!</f>
        <v>#REF!</v>
      </c>
      <c r="V448" s="242" t="e">
        <f>V449+#REF!</f>
        <v>#REF!</v>
      </c>
      <c r="W448" s="242" t="e">
        <f>W449+#REF!</f>
        <v>#REF!</v>
      </c>
      <c r="X448" s="243" t="e">
        <f>X449+#REF!</f>
        <v>#REF!</v>
      </c>
      <c r="Y448" s="161" t="e">
        <f>X448/G442*100</f>
        <v>#REF!</v>
      </c>
      <c r="Z448" s="241">
        <v>144.806</v>
      </c>
      <c r="AA448" s="140">
        <f t="shared" si="52"/>
        <v>99.9998066382204</v>
      </c>
    </row>
    <row r="449" spans="1:27" ht="19.5" outlineLevel="6" thickBot="1">
      <c r="A449" s="70" t="s">
        <v>236</v>
      </c>
      <c r="B449" s="19">
        <v>953</v>
      </c>
      <c r="C449" s="9" t="s">
        <v>18</v>
      </c>
      <c r="D449" s="9" t="s">
        <v>325</v>
      </c>
      <c r="E449" s="9" t="s">
        <v>5</v>
      </c>
      <c r="F449" s="9"/>
      <c r="G449" s="227">
        <f>G450+G466+G470</f>
        <v>120672.07986</v>
      </c>
      <c r="H449" s="186" t="e">
        <f>H455+H466+#REF!+H554</f>
        <v>#REF!</v>
      </c>
      <c r="I449" s="186" t="e">
        <f>I455+I466+#REF!+I554</f>
        <v>#REF!</v>
      </c>
      <c r="J449" s="186" t="e">
        <f>J455+J466+#REF!+J554</f>
        <v>#REF!</v>
      </c>
      <c r="K449" s="186" t="e">
        <f>K455+K466+#REF!+K554</f>
        <v>#REF!</v>
      </c>
      <c r="L449" s="186" t="e">
        <f>L455+L466+#REF!+L554</f>
        <v>#REF!</v>
      </c>
      <c r="M449" s="186" t="e">
        <f>M455+M466+#REF!+M554</f>
        <v>#REF!</v>
      </c>
      <c r="N449" s="186" t="e">
        <f>N455+N466+#REF!+N554</f>
        <v>#REF!</v>
      </c>
      <c r="O449" s="186" t="e">
        <f>O455+O466+#REF!+O554</f>
        <v>#REF!</v>
      </c>
      <c r="P449" s="186" t="e">
        <f>P455+P466+#REF!+P554</f>
        <v>#REF!</v>
      </c>
      <c r="Q449" s="186" t="e">
        <f>Q455+Q466+#REF!+Q554</f>
        <v>#REF!</v>
      </c>
      <c r="R449" s="186" t="e">
        <f>R455+R466+#REF!+R554</f>
        <v>#REF!</v>
      </c>
      <c r="S449" s="186" t="e">
        <f>S455+S466+#REF!+S554</f>
        <v>#REF!</v>
      </c>
      <c r="T449" s="186" t="e">
        <f>T455+T466+#REF!+T554</f>
        <v>#REF!</v>
      </c>
      <c r="U449" s="186" t="e">
        <f>U455+U466+#REF!+U554</f>
        <v>#REF!</v>
      </c>
      <c r="V449" s="186" t="e">
        <f>V455+V466+#REF!+V554</f>
        <v>#REF!</v>
      </c>
      <c r="W449" s="186" t="e">
        <f>W455+W466+#REF!+W554</f>
        <v>#REF!</v>
      </c>
      <c r="X449" s="186" t="e">
        <f>X455+X466+#REF!+X554</f>
        <v>#REF!</v>
      </c>
      <c r="Y449" s="146" t="e">
        <f>X449/G443*100</f>
        <v>#REF!</v>
      </c>
      <c r="Z449" s="227">
        <f>Z450+Z466+Z470</f>
        <v>120548.959</v>
      </c>
      <c r="AA449" s="140">
        <f t="shared" si="52"/>
        <v>99.89797071522855</v>
      </c>
    </row>
    <row r="450" spans="1:27" ht="19.5" outlineLevel="6" thickBot="1">
      <c r="A450" s="70" t="s">
        <v>181</v>
      </c>
      <c r="B450" s="19">
        <v>953</v>
      </c>
      <c r="C450" s="9" t="s">
        <v>18</v>
      </c>
      <c r="D450" s="9" t="s">
        <v>326</v>
      </c>
      <c r="E450" s="9" t="s">
        <v>5</v>
      </c>
      <c r="F450" s="9"/>
      <c r="G450" s="227">
        <f>G451+G454+G457+G463+G460</f>
        <v>120672.07986</v>
      </c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202"/>
      <c r="Y450" s="146"/>
      <c r="Z450" s="227">
        <f>Z451+Z454+Z457+Z463+Z460</f>
        <v>120548.959</v>
      </c>
      <c r="AA450" s="140">
        <f t="shared" si="52"/>
        <v>99.89797071522855</v>
      </c>
    </row>
    <row r="451" spans="1:27" ht="32.25" outlineLevel="6" thickBot="1">
      <c r="A451" s="80" t="s">
        <v>158</v>
      </c>
      <c r="B451" s="76">
        <v>953</v>
      </c>
      <c r="C451" s="77" t="s">
        <v>18</v>
      </c>
      <c r="D451" s="77" t="s">
        <v>327</v>
      </c>
      <c r="E451" s="77" t="s">
        <v>5</v>
      </c>
      <c r="F451" s="77"/>
      <c r="G451" s="228">
        <f>G452</f>
        <v>40826</v>
      </c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202"/>
      <c r="Y451" s="146"/>
      <c r="Z451" s="228">
        <f>Z452</f>
        <v>40826</v>
      </c>
      <c r="AA451" s="140">
        <f t="shared" si="52"/>
        <v>100</v>
      </c>
    </row>
    <row r="452" spans="1:27" ht="19.5" outlineLevel="6" thickBot="1">
      <c r="A452" s="5" t="s">
        <v>120</v>
      </c>
      <c r="B452" s="21">
        <v>953</v>
      </c>
      <c r="C452" s="6" t="s">
        <v>18</v>
      </c>
      <c r="D452" s="6" t="s">
        <v>327</v>
      </c>
      <c r="E452" s="6" t="s">
        <v>119</v>
      </c>
      <c r="F452" s="6"/>
      <c r="G452" s="230">
        <f>G453</f>
        <v>40826</v>
      </c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202"/>
      <c r="Y452" s="146"/>
      <c r="Z452" s="230">
        <f>Z453</f>
        <v>40826</v>
      </c>
      <c r="AA452" s="140">
        <f t="shared" si="52"/>
        <v>100</v>
      </c>
    </row>
    <row r="453" spans="1:27" ht="48" outlineLevel="6" thickBot="1">
      <c r="A453" s="85" t="s">
        <v>205</v>
      </c>
      <c r="B453" s="78">
        <v>953</v>
      </c>
      <c r="C453" s="79" t="s">
        <v>18</v>
      </c>
      <c r="D453" s="79" t="s">
        <v>327</v>
      </c>
      <c r="E453" s="79" t="s">
        <v>89</v>
      </c>
      <c r="F453" s="79"/>
      <c r="G453" s="229">
        <f>39800+1026</f>
        <v>40826</v>
      </c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202"/>
      <c r="Y453" s="146"/>
      <c r="Z453" s="229">
        <v>40826</v>
      </c>
      <c r="AA453" s="140">
        <f t="shared" si="52"/>
        <v>100</v>
      </c>
    </row>
    <row r="454" spans="1:27" ht="63.75" outlineLevel="6" thickBot="1">
      <c r="A454" s="97" t="s">
        <v>182</v>
      </c>
      <c r="B454" s="76">
        <v>953</v>
      </c>
      <c r="C454" s="77" t="s">
        <v>18</v>
      </c>
      <c r="D454" s="77" t="s">
        <v>328</v>
      </c>
      <c r="E454" s="77" t="s">
        <v>5</v>
      </c>
      <c r="F454" s="77"/>
      <c r="G454" s="228">
        <f>G455</f>
        <v>77780</v>
      </c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202"/>
      <c r="Y454" s="146"/>
      <c r="Z454" s="228">
        <f>Z455</f>
        <v>77780</v>
      </c>
      <c r="AA454" s="140">
        <f t="shared" si="52"/>
        <v>100</v>
      </c>
    </row>
    <row r="455" spans="1:27" ht="16.5" outlineLevel="6" thickBot="1">
      <c r="A455" s="5" t="s">
        <v>120</v>
      </c>
      <c r="B455" s="21">
        <v>953</v>
      </c>
      <c r="C455" s="6" t="s">
        <v>18</v>
      </c>
      <c r="D455" s="6" t="s">
        <v>328</v>
      </c>
      <c r="E455" s="6" t="s">
        <v>119</v>
      </c>
      <c r="F455" s="6"/>
      <c r="G455" s="230">
        <f>G456</f>
        <v>77780</v>
      </c>
      <c r="H455" s="147">
        <f aca="true" t="shared" si="69" ref="H455:X455">H456</f>
        <v>0</v>
      </c>
      <c r="I455" s="147">
        <f t="shared" si="69"/>
        <v>0</v>
      </c>
      <c r="J455" s="147">
        <f t="shared" si="69"/>
        <v>0</v>
      </c>
      <c r="K455" s="147">
        <f t="shared" si="69"/>
        <v>0</v>
      </c>
      <c r="L455" s="147">
        <f t="shared" si="69"/>
        <v>0</v>
      </c>
      <c r="M455" s="147">
        <f t="shared" si="69"/>
        <v>0</v>
      </c>
      <c r="N455" s="147">
        <f t="shared" si="69"/>
        <v>0</v>
      </c>
      <c r="O455" s="147">
        <f t="shared" si="69"/>
        <v>0</v>
      </c>
      <c r="P455" s="147">
        <f t="shared" si="69"/>
        <v>0</v>
      </c>
      <c r="Q455" s="147">
        <f t="shared" si="69"/>
        <v>0</v>
      </c>
      <c r="R455" s="147">
        <f t="shared" si="69"/>
        <v>0</v>
      </c>
      <c r="S455" s="147">
        <f t="shared" si="69"/>
        <v>0</v>
      </c>
      <c r="T455" s="147">
        <f t="shared" si="69"/>
        <v>0</v>
      </c>
      <c r="U455" s="147">
        <f t="shared" si="69"/>
        <v>0</v>
      </c>
      <c r="V455" s="147">
        <f t="shared" si="69"/>
        <v>0</v>
      </c>
      <c r="W455" s="147">
        <f t="shared" si="69"/>
        <v>0</v>
      </c>
      <c r="X455" s="157">
        <f t="shared" si="69"/>
        <v>34477.81647</v>
      </c>
      <c r="Y455" s="146">
        <f>X455/G449*100</f>
        <v>28.571494342353336</v>
      </c>
      <c r="Z455" s="230">
        <f>Z456</f>
        <v>77780</v>
      </c>
      <c r="AA455" s="140">
        <f t="shared" si="52"/>
        <v>100</v>
      </c>
    </row>
    <row r="456" spans="1:27" ht="48" outlineLevel="6" thickBot="1">
      <c r="A456" s="85" t="s">
        <v>205</v>
      </c>
      <c r="B456" s="78">
        <v>953</v>
      </c>
      <c r="C456" s="79" t="s">
        <v>18</v>
      </c>
      <c r="D456" s="79" t="s">
        <v>328</v>
      </c>
      <c r="E456" s="79" t="s">
        <v>89</v>
      </c>
      <c r="F456" s="79"/>
      <c r="G456" s="229">
        <v>77780</v>
      </c>
      <c r="H456" s="149">
        <f aca="true" t="shared" si="70" ref="H456:X456">H458</f>
        <v>0</v>
      </c>
      <c r="I456" s="149">
        <f t="shared" si="70"/>
        <v>0</v>
      </c>
      <c r="J456" s="149">
        <f t="shared" si="70"/>
        <v>0</v>
      </c>
      <c r="K456" s="149">
        <f t="shared" si="70"/>
        <v>0</v>
      </c>
      <c r="L456" s="149">
        <f t="shared" si="70"/>
        <v>0</v>
      </c>
      <c r="M456" s="149">
        <f t="shared" si="70"/>
        <v>0</v>
      </c>
      <c r="N456" s="149">
        <f t="shared" si="70"/>
        <v>0</v>
      </c>
      <c r="O456" s="149">
        <f t="shared" si="70"/>
        <v>0</v>
      </c>
      <c r="P456" s="149">
        <f t="shared" si="70"/>
        <v>0</v>
      </c>
      <c r="Q456" s="149">
        <f t="shared" si="70"/>
        <v>0</v>
      </c>
      <c r="R456" s="149">
        <f t="shared" si="70"/>
        <v>0</v>
      </c>
      <c r="S456" s="149">
        <f t="shared" si="70"/>
        <v>0</v>
      </c>
      <c r="T456" s="149">
        <f t="shared" si="70"/>
        <v>0</v>
      </c>
      <c r="U456" s="149">
        <f t="shared" si="70"/>
        <v>0</v>
      </c>
      <c r="V456" s="149">
        <f t="shared" si="70"/>
        <v>0</v>
      </c>
      <c r="W456" s="149">
        <f t="shared" si="70"/>
        <v>0</v>
      </c>
      <c r="X456" s="158">
        <f t="shared" si="70"/>
        <v>34477.81647</v>
      </c>
      <c r="Y456" s="146">
        <f>X456/G450*100</f>
        <v>28.571494342353336</v>
      </c>
      <c r="Z456" s="229">
        <v>77780</v>
      </c>
      <c r="AA456" s="140">
        <f t="shared" si="52"/>
        <v>100</v>
      </c>
    </row>
    <row r="457" spans="1:27" ht="32.25" outlineLevel="6" thickBot="1">
      <c r="A457" s="105" t="s">
        <v>183</v>
      </c>
      <c r="B457" s="110">
        <v>953</v>
      </c>
      <c r="C457" s="77" t="s">
        <v>18</v>
      </c>
      <c r="D457" s="77" t="s">
        <v>329</v>
      </c>
      <c r="E457" s="77" t="s">
        <v>5</v>
      </c>
      <c r="F457" s="77"/>
      <c r="G457" s="228">
        <f>G458</f>
        <v>788.96</v>
      </c>
      <c r="H457" s="150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85"/>
      <c r="Y457" s="146"/>
      <c r="Z457" s="228">
        <f>Z458</f>
        <v>774.36</v>
      </c>
      <c r="AA457" s="140">
        <f t="shared" si="52"/>
        <v>98.14946258365443</v>
      </c>
    </row>
    <row r="458" spans="1:27" ht="16.5" outlineLevel="6" thickBot="1">
      <c r="A458" s="5" t="s">
        <v>120</v>
      </c>
      <c r="B458" s="21">
        <v>953</v>
      </c>
      <c r="C458" s="6" t="s">
        <v>18</v>
      </c>
      <c r="D458" s="6" t="s">
        <v>329</v>
      </c>
      <c r="E458" s="6" t="s">
        <v>119</v>
      </c>
      <c r="F458" s="6"/>
      <c r="G458" s="230">
        <f>G459</f>
        <v>788.96</v>
      </c>
      <c r="H458" s="15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51"/>
      <c r="X458" s="154">
        <v>34477.81647</v>
      </c>
      <c r="Y458" s="146">
        <f>X458/G452*100</f>
        <v>84.45063555087444</v>
      </c>
      <c r="Z458" s="230">
        <f>Z459</f>
        <v>774.36</v>
      </c>
      <c r="AA458" s="140">
        <f t="shared" si="52"/>
        <v>98.14946258365443</v>
      </c>
    </row>
    <row r="459" spans="1:27" ht="16.5" outlineLevel="6" thickBot="1">
      <c r="A459" s="82" t="s">
        <v>87</v>
      </c>
      <c r="B459" s="111">
        <v>953</v>
      </c>
      <c r="C459" s="79" t="s">
        <v>18</v>
      </c>
      <c r="D459" s="79" t="s">
        <v>329</v>
      </c>
      <c r="E459" s="79" t="s">
        <v>88</v>
      </c>
      <c r="F459" s="79"/>
      <c r="G459" s="229">
        <v>788.96</v>
      </c>
      <c r="H459" s="150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5"/>
      <c r="Y459" s="146"/>
      <c r="Z459" s="229">
        <v>774.36</v>
      </c>
      <c r="AA459" s="140">
        <f t="shared" si="52"/>
        <v>98.14946258365443</v>
      </c>
    </row>
    <row r="460" spans="1:27" ht="63.75" outlineLevel="6" thickBot="1">
      <c r="A460" s="105" t="s">
        <v>425</v>
      </c>
      <c r="B460" s="110">
        <v>953</v>
      </c>
      <c r="C460" s="77" t="s">
        <v>18</v>
      </c>
      <c r="D460" s="77" t="s">
        <v>426</v>
      </c>
      <c r="E460" s="77" t="s">
        <v>5</v>
      </c>
      <c r="F460" s="77"/>
      <c r="G460" s="121">
        <f>G461</f>
        <v>1043.4</v>
      </c>
      <c r="H460" s="150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5"/>
      <c r="Y460" s="146"/>
      <c r="Z460" s="121">
        <f>Z461</f>
        <v>934.879</v>
      </c>
      <c r="AA460" s="140">
        <f t="shared" si="52"/>
        <v>89.59929078014184</v>
      </c>
    </row>
    <row r="461" spans="1:27" ht="16.5" outlineLevel="6" thickBot="1">
      <c r="A461" s="5" t="s">
        <v>120</v>
      </c>
      <c r="B461" s="21">
        <v>953</v>
      </c>
      <c r="C461" s="6" t="s">
        <v>18</v>
      </c>
      <c r="D461" s="6" t="s">
        <v>426</v>
      </c>
      <c r="E461" s="6" t="s">
        <v>119</v>
      </c>
      <c r="F461" s="6"/>
      <c r="G461" s="123">
        <f>G462</f>
        <v>1043.4</v>
      </c>
      <c r="H461" s="150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5"/>
      <c r="Y461" s="146"/>
      <c r="Z461" s="123">
        <f>Z462</f>
        <v>934.879</v>
      </c>
      <c r="AA461" s="140">
        <f t="shared" si="52"/>
        <v>89.59929078014184</v>
      </c>
    </row>
    <row r="462" spans="1:27" ht="16.5" outlineLevel="6" thickBot="1">
      <c r="A462" s="82" t="s">
        <v>87</v>
      </c>
      <c r="B462" s="111">
        <v>953</v>
      </c>
      <c r="C462" s="79" t="s">
        <v>18</v>
      </c>
      <c r="D462" s="79" t="s">
        <v>426</v>
      </c>
      <c r="E462" s="79" t="s">
        <v>88</v>
      </c>
      <c r="F462" s="79"/>
      <c r="G462" s="120">
        <v>1043.4</v>
      </c>
      <c r="H462" s="50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65"/>
      <c r="Y462" s="54"/>
      <c r="Z462" s="120">
        <v>934.879</v>
      </c>
      <c r="AA462" s="140">
        <f t="shared" si="52"/>
        <v>89.59929078014184</v>
      </c>
    </row>
    <row r="463" spans="1:27" ht="63.75" outlineLevel="6" thickBot="1">
      <c r="A463" s="105" t="s">
        <v>407</v>
      </c>
      <c r="B463" s="110">
        <v>953</v>
      </c>
      <c r="C463" s="77" t="s">
        <v>18</v>
      </c>
      <c r="D463" s="77" t="s">
        <v>406</v>
      </c>
      <c r="E463" s="77" t="s">
        <v>5</v>
      </c>
      <c r="F463" s="77"/>
      <c r="G463" s="121">
        <f>G464</f>
        <v>233.71986</v>
      </c>
      <c r="H463" s="50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65"/>
      <c r="Y463" s="54"/>
      <c r="Z463" s="121">
        <f>Z464</f>
        <v>233.72</v>
      </c>
      <c r="AA463" s="140">
        <f aca="true" t="shared" si="71" ref="AA463:AA524">Z463/G463*100</f>
        <v>100.00005990077182</v>
      </c>
    </row>
    <row r="464" spans="1:27" ht="16.5" outlineLevel="6" thickBot="1">
      <c r="A464" s="5" t="s">
        <v>120</v>
      </c>
      <c r="B464" s="21">
        <v>953</v>
      </c>
      <c r="C464" s="6" t="s">
        <v>18</v>
      </c>
      <c r="D464" s="6" t="s">
        <v>406</v>
      </c>
      <c r="E464" s="6" t="s">
        <v>119</v>
      </c>
      <c r="F464" s="6"/>
      <c r="G464" s="123">
        <f>G465</f>
        <v>233.71986</v>
      </c>
      <c r="H464" s="50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65"/>
      <c r="Y464" s="54"/>
      <c r="Z464" s="123">
        <f>Z465</f>
        <v>233.72</v>
      </c>
      <c r="AA464" s="140">
        <f t="shared" si="71"/>
        <v>100.00005990077182</v>
      </c>
    </row>
    <row r="465" spans="1:27" ht="16.5" outlineLevel="6" thickBot="1">
      <c r="A465" s="82" t="s">
        <v>87</v>
      </c>
      <c r="B465" s="111">
        <v>953</v>
      </c>
      <c r="C465" s="79" t="s">
        <v>18</v>
      </c>
      <c r="D465" s="79" t="s">
        <v>406</v>
      </c>
      <c r="E465" s="79" t="s">
        <v>88</v>
      </c>
      <c r="F465" s="79"/>
      <c r="G465" s="120">
        <v>233.71986</v>
      </c>
      <c r="H465" s="50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65"/>
      <c r="Y465" s="54"/>
      <c r="Z465" s="120">
        <v>233.72</v>
      </c>
      <c r="AA465" s="140">
        <f t="shared" si="71"/>
        <v>100.00005990077182</v>
      </c>
    </row>
    <row r="466" spans="1:27" ht="32.25" outlineLevel="6" thickBot="1">
      <c r="A466" s="112" t="s">
        <v>237</v>
      </c>
      <c r="B466" s="116">
        <v>953</v>
      </c>
      <c r="C466" s="9" t="s">
        <v>18</v>
      </c>
      <c r="D466" s="9" t="s">
        <v>330</v>
      </c>
      <c r="E466" s="9" t="s">
        <v>5</v>
      </c>
      <c r="F466" s="9"/>
      <c r="G466" s="125">
        <f>G467</f>
        <v>0</v>
      </c>
      <c r="H466" s="31" t="e">
        <f>H467+#REF!+H489+H484</f>
        <v>#REF!</v>
      </c>
      <c r="I466" s="31" t="e">
        <f>I467+#REF!+I489+I484</f>
        <v>#REF!</v>
      </c>
      <c r="J466" s="31" t="e">
        <f>J467+#REF!+J489+J484</f>
        <v>#REF!</v>
      </c>
      <c r="K466" s="31" t="e">
        <f>K467+#REF!+K489+K484</f>
        <v>#REF!</v>
      </c>
      <c r="L466" s="31" t="e">
        <f>L467+#REF!+L489+L484</f>
        <v>#REF!</v>
      </c>
      <c r="M466" s="31" t="e">
        <f>M467+#REF!+M489+M484</f>
        <v>#REF!</v>
      </c>
      <c r="N466" s="31" t="e">
        <f>N467+#REF!+N489+N484</f>
        <v>#REF!</v>
      </c>
      <c r="O466" s="31" t="e">
        <f>O467+#REF!+O489+O484</f>
        <v>#REF!</v>
      </c>
      <c r="P466" s="31" t="e">
        <f>P467+#REF!+P489+P484</f>
        <v>#REF!</v>
      </c>
      <c r="Q466" s="31" t="e">
        <f>Q467+#REF!+Q489+Q484</f>
        <v>#REF!</v>
      </c>
      <c r="R466" s="31" t="e">
        <f>R467+#REF!+R489+R484</f>
        <v>#REF!</v>
      </c>
      <c r="S466" s="31" t="e">
        <f>S467+#REF!+S489+S484</f>
        <v>#REF!</v>
      </c>
      <c r="T466" s="31" t="e">
        <f>T467+#REF!+T489+T484</f>
        <v>#REF!</v>
      </c>
      <c r="U466" s="31" t="e">
        <f>U467+#REF!+U489+U484</f>
        <v>#REF!</v>
      </c>
      <c r="V466" s="31" t="e">
        <f>V467+#REF!+V489+V484</f>
        <v>#REF!</v>
      </c>
      <c r="W466" s="31" t="e">
        <f>W467+#REF!+W489+W484</f>
        <v>#REF!</v>
      </c>
      <c r="X466" s="31" t="e">
        <f>X467+#REF!+X489+X484</f>
        <v>#REF!</v>
      </c>
      <c r="Y466" s="54" t="e">
        <f>X466/G454*100</f>
        <v>#REF!</v>
      </c>
      <c r="Z466" s="125">
        <f>Z467</f>
        <v>0</v>
      </c>
      <c r="AA466" s="140">
        <v>0</v>
      </c>
    </row>
    <row r="467" spans="1:27" ht="32.25" outlineLevel="6" thickBot="1">
      <c r="A467" s="105" t="s">
        <v>184</v>
      </c>
      <c r="B467" s="110">
        <v>953</v>
      </c>
      <c r="C467" s="77" t="s">
        <v>18</v>
      </c>
      <c r="D467" s="77" t="s">
        <v>331</v>
      </c>
      <c r="E467" s="77" t="s">
        <v>5</v>
      </c>
      <c r="F467" s="77"/>
      <c r="G467" s="126">
        <f>G468</f>
        <v>0</v>
      </c>
      <c r="H467" s="32">
        <f aca="true" t="shared" si="72" ref="H467:X467">H468</f>
        <v>0</v>
      </c>
      <c r="I467" s="32">
        <f t="shared" si="72"/>
        <v>0</v>
      </c>
      <c r="J467" s="32">
        <f t="shared" si="72"/>
        <v>0</v>
      </c>
      <c r="K467" s="32">
        <f t="shared" si="72"/>
        <v>0</v>
      </c>
      <c r="L467" s="32">
        <f t="shared" si="72"/>
        <v>0</v>
      </c>
      <c r="M467" s="32">
        <f t="shared" si="72"/>
        <v>0</v>
      </c>
      <c r="N467" s="32">
        <f t="shared" si="72"/>
        <v>0</v>
      </c>
      <c r="O467" s="32">
        <f t="shared" si="72"/>
        <v>0</v>
      </c>
      <c r="P467" s="32">
        <f t="shared" si="72"/>
        <v>0</v>
      </c>
      <c r="Q467" s="32">
        <f t="shared" si="72"/>
        <v>0</v>
      </c>
      <c r="R467" s="32">
        <f t="shared" si="72"/>
        <v>0</v>
      </c>
      <c r="S467" s="32">
        <f t="shared" si="72"/>
        <v>0</v>
      </c>
      <c r="T467" s="32">
        <f t="shared" si="72"/>
        <v>0</v>
      </c>
      <c r="U467" s="32">
        <f t="shared" si="72"/>
        <v>0</v>
      </c>
      <c r="V467" s="32">
        <f t="shared" si="72"/>
        <v>0</v>
      </c>
      <c r="W467" s="32">
        <f t="shared" si="72"/>
        <v>0</v>
      </c>
      <c r="X467" s="62">
        <f t="shared" si="72"/>
        <v>48148.89725</v>
      </c>
      <c r="Y467" s="54">
        <f>X467/G455*100</f>
        <v>61.90395635124711</v>
      </c>
      <c r="Z467" s="126">
        <f>Z468</f>
        <v>0</v>
      </c>
      <c r="AA467" s="140">
        <v>0</v>
      </c>
    </row>
    <row r="468" spans="1:27" ht="16.5" outlineLevel="6" thickBot="1">
      <c r="A468" s="5" t="s">
        <v>120</v>
      </c>
      <c r="B468" s="21">
        <v>953</v>
      </c>
      <c r="C468" s="6" t="s">
        <v>18</v>
      </c>
      <c r="D468" s="6" t="s">
        <v>331</v>
      </c>
      <c r="E468" s="6" t="s">
        <v>119</v>
      </c>
      <c r="F468" s="6"/>
      <c r="G468" s="127">
        <f>G469</f>
        <v>0</v>
      </c>
      <c r="H468" s="33">
        <f aca="true" t="shared" si="73" ref="H468:X468">H479</f>
        <v>0</v>
      </c>
      <c r="I468" s="33">
        <f t="shared" si="73"/>
        <v>0</v>
      </c>
      <c r="J468" s="33">
        <f t="shared" si="73"/>
        <v>0</v>
      </c>
      <c r="K468" s="33">
        <f t="shared" si="73"/>
        <v>0</v>
      </c>
      <c r="L468" s="33">
        <f t="shared" si="73"/>
        <v>0</v>
      </c>
      <c r="M468" s="33">
        <f t="shared" si="73"/>
        <v>0</v>
      </c>
      <c r="N468" s="33">
        <f t="shared" si="73"/>
        <v>0</v>
      </c>
      <c r="O468" s="33">
        <f t="shared" si="73"/>
        <v>0</v>
      </c>
      <c r="P468" s="33">
        <f t="shared" si="73"/>
        <v>0</v>
      </c>
      <c r="Q468" s="33">
        <f t="shared" si="73"/>
        <v>0</v>
      </c>
      <c r="R468" s="33">
        <f t="shared" si="73"/>
        <v>0</v>
      </c>
      <c r="S468" s="33">
        <f t="shared" si="73"/>
        <v>0</v>
      </c>
      <c r="T468" s="33">
        <f t="shared" si="73"/>
        <v>0</v>
      </c>
      <c r="U468" s="33">
        <f t="shared" si="73"/>
        <v>0</v>
      </c>
      <c r="V468" s="33">
        <f t="shared" si="73"/>
        <v>0</v>
      </c>
      <c r="W468" s="33">
        <f t="shared" si="73"/>
        <v>0</v>
      </c>
      <c r="X468" s="61">
        <f t="shared" si="73"/>
        <v>48148.89725</v>
      </c>
      <c r="Y468" s="54">
        <f>X468/G456*100</f>
        <v>61.90395635124711</v>
      </c>
      <c r="Z468" s="127">
        <f>Z469</f>
        <v>0</v>
      </c>
      <c r="AA468" s="140">
        <v>0</v>
      </c>
    </row>
    <row r="469" spans="1:27" ht="16.5" outlineLevel="6" thickBot="1">
      <c r="A469" s="82" t="s">
        <v>87</v>
      </c>
      <c r="B469" s="111">
        <v>953</v>
      </c>
      <c r="C469" s="79" t="s">
        <v>18</v>
      </c>
      <c r="D469" s="79" t="s">
        <v>331</v>
      </c>
      <c r="E469" s="79" t="s">
        <v>88</v>
      </c>
      <c r="F469" s="79"/>
      <c r="G469" s="128">
        <v>0</v>
      </c>
      <c r="H469" s="50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71"/>
      <c r="Y469" s="54"/>
      <c r="Z469" s="128">
        <v>0</v>
      </c>
      <c r="AA469" s="140">
        <v>0</v>
      </c>
    </row>
    <row r="470" spans="1:27" ht="16.5" outlineLevel="6" thickBot="1">
      <c r="A470" s="112" t="s">
        <v>368</v>
      </c>
      <c r="B470" s="116">
        <v>953</v>
      </c>
      <c r="C470" s="9" t="s">
        <v>18</v>
      </c>
      <c r="D470" s="9" t="s">
        <v>370</v>
      </c>
      <c r="E470" s="9" t="s">
        <v>5</v>
      </c>
      <c r="F470" s="9"/>
      <c r="G470" s="119">
        <f>G471</f>
        <v>0</v>
      </c>
      <c r="H470" s="50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71"/>
      <c r="Y470" s="54"/>
      <c r="Z470" s="119">
        <f>Z471</f>
        <v>0</v>
      </c>
      <c r="AA470" s="140">
        <v>0</v>
      </c>
    </row>
    <row r="471" spans="1:27" ht="15" customHeight="1" outlineLevel="6" thickBot="1">
      <c r="A471" s="105" t="s">
        <v>369</v>
      </c>
      <c r="B471" s="110">
        <v>953</v>
      </c>
      <c r="C471" s="77" t="s">
        <v>18</v>
      </c>
      <c r="D471" s="77" t="s">
        <v>381</v>
      </c>
      <c r="E471" s="77" t="s">
        <v>5</v>
      </c>
      <c r="F471" s="77"/>
      <c r="G471" s="121">
        <f>G472</f>
        <v>0</v>
      </c>
      <c r="H471" s="50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71"/>
      <c r="Y471" s="54"/>
      <c r="Z471" s="121">
        <f>Z472</f>
        <v>0</v>
      </c>
      <c r="AA471" s="140">
        <v>0</v>
      </c>
    </row>
    <row r="472" spans="1:27" ht="16.5" outlineLevel="6" thickBot="1">
      <c r="A472" s="5" t="s">
        <v>120</v>
      </c>
      <c r="B472" s="21">
        <v>953</v>
      </c>
      <c r="C472" s="6" t="s">
        <v>18</v>
      </c>
      <c r="D472" s="6" t="s">
        <v>381</v>
      </c>
      <c r="E472" s="6" t="s">
        <v>119</v>
      </c>
      <c r="F472" s="6"/>
      <c r="G472" s="123">
        <f>G473</f>
        <v>0</v>
      </c>
      <c r="H472" s="50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71"/>
      <c r="Y472" s="54"/>
      <c r="Z472" s="123">
        <f>Z473</f>
        <v>0</v>
      </c>
      <c r="AA472" s="140">
        <v>0</v>
      </c>
    </row>
    <row r="473" spans="1:27" ht="16.5" outlineLevel="6" thickBot="1">
      <c r="A473" s="82" t="s">
        <v>87</v>
      </c>
      <c r="B473" s="111">
        <v>953</v>
      </c>
      <c r="C473" s="79" t="s">
        <v>18</v>
      </c>
      <c r="D473" s="79" t="s">
        <v>381</v>
      </c>
      <c r="E473" s="79" t="s">
        <v>88</v>
      </c>
      <c r="F473" s="79"/>
      <c r="G473" s="120">
        <v>0</v>
      </c>
      <c r="H473" s="50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71"/>
      <c r="Y473" s="54"/>
      <c r="Z473" s="120">
        <v>0</v>
      </c>
      <c r="AA473" s="140">
        <v>0</v>
      </c>
    </row>
    <row r="474" spans="1:27" ht="16.5" outlineLevel="6" thickBot="1">
      <c r="A474" s="104" t="s">
        <v>39</v>
      </c>
      <c r="B474" s="18">
        <v>953</v>
      </c>
      <c r="C474" s="37" t="s">
        <v>19</v>
      </c>
      <c r="D474" s="37" t="s">
        <v>257</v>
      </c>
      <c r="E474" s="37" t="s">
        <v>5</v>
      </c>
      <c r="F474" s="37"/>
      <c r="G474" s="238">
        <f>G479+G475+G508</f>
        <v>334020.85161</v>
      </c>
      <c r="H474" s="150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85"/>
      <c r="Y474" s="146"/>
      <c r="Z474" s="238">
        <f>Z479+Z475+Z508</f>
        <v>333990.347</v>
      </c>
      <c r="AA474" s="140">
        <f t="shared" si="71"/>
        <v>99.99086745337814</v>
      </c>
    </row>
    <row r="475" spans="1:27" ht="32.25" outlineLevel="6" thickBot="1">
      <c r="A475" s="95" t="s">
        <v>135</v>
      </c>
      <c r="B475" s="19">
        <v>953</v>
      </c>
      <c r="C475" s="9" t="s">
        <v>19</v>
      </c>
      <c r="D475" s="9" t="s">
        <v>258</v>
      </c>
      <c r="E475" s="9" t="s">
        <v>5</v>
      </c>
      <c r="F475" s="9"/>
      <c r="G475" s="227">
        <f>G476</f>
        <v>946.194</v>
      </c>
      <c r="H475" s="150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85"/>
      <c r="Y475" s="146"/>
      <c r="Z475" s="227">
        <f>Z476</f>
        <v>946.194</v>
      </c>
      <c r="AA475" s="140">
        <f t="shared" si="71"/>
        <v>100</v>
      </c>
    </row>
    <row r="476" spans="1:27" ht="32.25" outlineLevel="6" thickBot="1">
      <c r="A476" s="95" t="s">
        <v>136</v>
      </c>
      <c r="B476" s="19">
        <v>953</v>
      </c>
      <c r="C476" s="9" t="s">
        <v>19</v>
      </c>
      <c r="D476" s="9" t="s">
        <v>259</v>
      </c>
      <c r="E476" s="9" t="s">
        <v>5</v>
      </c>
      <c r="F476" s="9"/>
      <c r="G476" s="227">
        <f>G477</f>
        <v>946.194</v>
      </c>
      <c r="H476" s="150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85"/>
      <c r="Y476" s="146"/>
      <c r="Z476" s="227">
        <f>Z477</f>
        <v>946.194</v>
      </c>
      <c r="AA476" s="140">
        <f t="shared" si="71"/>
        <v>100</v>
      </c>
    </row>
    <row r="477" spans="1:27" ht="16.5" outlineLevel="6" thickBot="1">
      <c r="A477" s="80" t="s">
        <v>140</v>
      </c>
      <c r="B477" s="76">
        <v>953</v>
      </c>
      <c r="C477" s="77" t="s">
        <v>19</v>
      </c>
      <c r="D477" s="77" t="s">
        <v>263</v>
      </c>
      <c r="E477" s="77" t="s">
        <v>5</v>
      </c>
      <c r="F477" s="77"/>
      <c r="G477" s="121">
        <f>G478</f>
        <v>946.194</v>
      </c>
      <c r="H477" s="150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85"/>
      <c r="Y477" s="146"/>
      <c r="Z477" s="121">
        <f>Z478</f>
        <v>946.194</v>
      </c>
      <c r="AA477" s="140">
        <f t="shared" si="71"/>
        <v>100</v>
      </c>
    </row>
    <row r="478" spans="1:27" ht="16.5" outlineLevel="6" thickBot="1">
      <c r="A478" s="130" t="s">
        <v>87</v>
      </c>
      <c r="B478" s="159">
        <v>953</v>
      </c>
      <c r="C478" s="131" t="s">
        <v>19</v>
      </c>
      <c r="D478" s="131" t="s">
        <v>263</v>
      </c>
      <c r="E478" s="131" t="s">
        <v>88</v>
      </c>
      <c r="F478" s="131"/>
      <c r="G478" s="132">
        <v>946.194</v>
      </c>
      <c r="H478" s="191"/>
      <c r="I478" s="192"/>
      <c r="J478" s="192"/>
      <c r="K478" s="192"/>
      <c r="L478" s="192"/>
      <c r="M478" s="192"/>
      <c r="N478" s="192"/>
      <c r="O478" s="192"/>
      <c r="P478" s="192"/>
      <c r="Q478" s="192"/>
      <c r="R478" s="192"/>
      <c r="S478" s="192"/>
      <c r="T478" s="192"/>
      <c r="U478" s="192"/>
      <c r="V478" s="192"/>
      <c r="W478" s="192"/>
      <c r="X478" s="193"/>
      <c r="Y478" s="161"/>
      <c r="Z478" s="132">
        <v>946.194</v>
      </c>
      <c r="AA478" s="140">
        <f t="shared" si="71"/>
        <v>100</v>
      </c>
    </row>
    <row r="479" spans="1:27" ht="16.5" outlineLevel="6" thickBot="1">
      <c r="A479" s="70" t="s">
        <v>236</v>
      </c>
      <c r="B479" s="19">
        <v>953</v>
      </c>
      <c r="C479" s="9" t="s">
        <v>19</v>
      </c>
      <c r="D479" s="9" t="s">
        <v>325</v>
      </c>
      <c r="E479" s="9" t="s">
        <v>5</v>
      </c>
      <c r="F479" s="9"/>
      <c r="G479" s="227">
        <f>G480</f>
        <v>333074.65761</v>
      </c>
      <c r="H479" s="15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51"/>
      <c r="X479" s="154">
        <v>48148.89725</v>
      </c>
      <c r="Y479" s="146" t="e">
        <f>X479/G469*100</f>
        <v>#DIV/0!</v>
      </c>
      <c r="Z479" s="227">
        <f>Z480</f>
        <v>333044.153</v>
      </c>
      <c r="AA479" s="140">
        <f t="shared" si="71"/>
        <v>99.99084150976275</v>
      </c>
    </row>
    <row r="480" spans="1:27" ht="16.5" outlineLevel="6" thickBot="1">
      <c r="A480" s="113" t="s">
        <v>185</v>
      </c>
      <c r="B480" s="20">
        <v>953</v>
      </c>
      <c r="C480" s="9" t="s">
        <v>19</v>
      </c>
      <c r="D480" s="9" t="s">
        <v>332</v>
      </c>
      <c r="E480" s="9" t="s">
        <v>5</v>
      </c>
      <c r="F480" s="9"/>
      <c r="G480" s="227">
        <f>G481+G484+G487+G490+G493+G502+G505+G496+G499</f>
        <v>333074.65761</v>
      </c>
      <c r="H480" s="150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5"/>
      <c r="Y480" s="146"/>
      <c r="Z480" s="227">
        <f>Z481+Z484+Z487+Z490+Z493+Z502+Z505+Z496+Z499</f>
        <v>333044.153</v>
      </c>
      <c r="AA480" s="140">
        <f t="shared" si="71"/>
        <v>99.99084150976275</v>
      </c>
    </row>
    <row r="481" spans="1:27" ht="32.25" outlineLevel="6" thickBot="1">
      <c r="A481" s="80" t="s">
        <v>158</v>
      </c>
      <c r="B481" s="76">
        <v>953</v>
      </c>
      <c r="C481" s="77" t="s">
        <v>19</v>
      </c>
      <c r="D481" s="77" t="s">
        <v>333</v>
      </c>
      <c r="E481" s="77" t="s">
        <v>5</v>
      </c>
      <c r="F481" s="77"/>
      <c r="G481" s="228">
        <f>G482</f>
        <v>85387.6</v>
      </c>
      <c r="H481" s="150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85"/>
      <c r="Y481" s="146"/>
      <c r="Z481" s="228">
        <f>Z482</f>
        <v>85387.6</v>
      </c>
      <c r="AA481" s="140">
        <f t="shared" si="71"/>
        <v>100</v>
      </c>
    </row>
    <row r="482" spans="1:27" ht="16.5" outlineLevel="6" thickBot="1">
      <c r="A482" s="5" t="s">
        <v>120</v>
      </c>
      <c r="B482" s="21">
        <v>953</v>
      </c>
      <c r="C482" s="6" t="s">
        <v>19</v>
      </c>
      <c r="D482" s="6" t="s">
        <v>333</v>
      </c>
      <c r="E482" s="6" t="s">
        <v>119</v>
      </c>
      <c r="F482" s="6"/>
      <c r="G482" s="230">
        <f>G483</f>
        <v>85387.6</v>
      </c>
      <c r="H482" s="15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51"/>
      <c r="X482" s="154">
        <v>19460.04851</v>
      </c>
      <c r="Y482" s="146" t="e">
        <f>X482/#REF!*100</f>
        <v>#REF!</v>
      </c>
      <c r="Z482" s="230">
        <f>Z483</f>
        <v>85387.6</v>
      </c>
      <c r="AA482" s="140">
        <f t="shared" si="71"/>
        <v>100</v>
      </c>
    </row>
    <row r="483" spans="1:27" ht="48" outlineLevel="6" thickBot="1">
      <c r="A483" s="85" t="s">
        <v>205</v>
      </c>
      <c r="B483" s="78">
        <v>953</v>
      </c>
      <c r="C483" s="79" t="s">
        <v>19</v>
      </c>
      <c r="D483" s="79" t="s">
        <v>333</v>
      </c>
      <c r="E483" s="79" t="s">
        <v>89</v>
      </c>
      <c r="F483" s="79"/>
      <c r="G483" s="229">
        <f>81947.6+3440</f>
        <v>85387.6</v>
      </c>
      <c r="H483" s="150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5"/>
      <c r="Y483" s="146"/>
      <c r="Z483" s="229">
        <v>85387.6</v>
      </c>
      <c r="AA483" s="140">
        <f t="shared" si="71"/>
        <v>100</v>
      </c>
    </row>
    <row r="484" spans="1:27" ht="32.25" outlineLevel="6" thickBot="1">
      <c r="A484" s="105" t="s">
        <v>202</v>
      </c>
      <c r="B484" s="76">
        <v>953</v>
      </c>
      <c r="C484" s="77" t="s">
        <v>19</v>
      </c>
      <c r="D484" s="77" t="s">
        <v>338</v>
      </c>
      <c r="E484" s="77" t="s">
        <v>5</v>
      </c>
      <c r="F484" s="77"/>
      <c r="G484" s="228">
        <f>G485</f>
        <v>901.95335</v>
      </c>
      <c r="H484" s="144">
        <f aca="true" t="shared" si="74" ref="H484:X484">H485</f>
        <v>0</v>
      </c>
      <c r="I484" s="144">
        <f t="shared" si="74"/>
        <v>0</v>
      </c>
      <c r="J484" s="144">
        <f t="shared" si="74"/>
        <v>0</v>
      </c>
      <c r="K484" s="144">
        <f t="shared" si="74"/>
        <v>0</v>
      </c>
      <c r="L484" s="144">
        <f t="shared" si="74"/>
        <v>0</v>
      </c>
      <c r="M484" s="144">
        <f t="shared" si="74"/>
        <v>0</v>
      </c>
      <c r="N484" s="144">
        <f t="shared" si="74"/>
        <v>0</v>
      </c>
      <c r="O484" s="144">
        <f t="shared" si="74"/>
        <v>0</v>
      </c>
      <c r="P484" s="144">
        <f t="shared" si="74"/>
        <v>0</v>
      </c>
      <c r="Q484" s="144">
        <f t="shared" si="74"/>
        <v>0</v>
      </c>
      <c r="R484" s="144">
        <f t="shared" si="74"/>
        <v>0</v>
      </c>
      <c r="S484" s="144">
        <f t="shared" si="74"/>
        <v>0</v>
      </c>
      <c r="T484" s="144">
        <f t="shared" si="74"/>
        <v>0</v>
      </c>
      <c r="U484" s="144">
        <f t="shared" si="74"/>
        <v>0</v>
      </c>
      <c r="V484" s="144">
        <f t="shared" si="74"/>
        <v>0</v>
      </c>
      <c r="W484" s="144">
        <f t="shared" si="74"/>
        <v>0</v>
      </c>
      <c r="X484" s="144">
        <f t="shared" si="74"/>
        <v>0</v>
      </c>
      <c r="Y484" s="146">
        <v>0</v>
      </c>
      <c r="Z484" s="228">
        <f>Z485</f>
        <v>901.953</v>
      </c>
      <c r="AA484" s="140">
        <f t="shared" si="71"/>
        <v>99.99996119533233</v>
      </c>
    </row>
    <row r="485" spans="1:27" ht="16.5" outlineLevel="6" thickBot="1">
      <c r="A485" s="5" t="s">
        <v>120</v>
      </c>
      <c r="B485" s="21">
        <v>953</v>
      </c>
      <c r="C485" s="6" t="s">
        <v>19</v>
      </c>
      <c r="D485" s="6" t="s">
        <v>338</v>
      </c>
      <c r="E485" s="6" t="s">
        <v>119</v>
      </c>
      <c r="F485" s="6"/>
      <c r="G485" s="230">
        <f>G486</f>
        <v>901.95335</v>
      </c>
      <c r="H485" s="149">
        <f aca="true" t="shared" si="75" ref="H485:X485">H488</f>
        <v>0</v>
      </c>
      <c r="I485" s="149">
        <f t="shared" si="75"/>
        <v>0</v>
      </c>
      <c r="J485" s="149">
        <f t="shared" si="75"/>
        <v>0</v>
      </c>
      <c r="K485" s="149">
        <f t="shared" si="75"/>
        <v>0</v>
      </c>
      <c r="L485" s="149">
        <f t="shared" si="75"/>
        <v>0</v>
      </c>
      <c r="M485" s="149">
        <f t="shared" si="75"/>
        <v>0</v>
      </c>
      <c r="N485" s="149">
        <f t="shared" si="75"/>
        <v>0</v>
      </c>
      <c r="O485" s="149">
        <f t="shared" si="75"/>
        <v>0</v>
      </c>
      <c r="P485" s="149">
        <f t="shared" si="75"/>
        <v>0</v>
      </c>
      <c r="Q485" s="149">
        <f t="shared" si="75"/>
        <v>0</v>
      </c>
      <c r="R485" s="149">
        <f t="shared" si="75"/>
        <v>0</v>
      </c>
      <c r="S485" s="149">
        <f t="shared" si="75"/>
        <v>0</v>
      </c>
      <c r="T485" s="149">
        <f t="shared" si="75"/>
        <v>0</v>
      </c>
      <c r="U485" s="149">
        <f t="shared" si="75"/>
        <v>0</v>
      </c>
      <c r="V485" s="149">
        <f t="shared" si="75"/>
        <v>0</v>
      </c>
      <c r="W485" s="149">
        <f t="shared" si="75"/>
        <v>0</v>
      </c>
      <c r="X485" s="149">
        <f t="shared" si="75"/>
        <v>0</v>
      </c>
      <c r="Y485" s="146">
        <v>0</v>
      </c>
      <c r="Z485" s="230">
        <f>Z486</f>
        <v>901.953</v>
      </c>
      <c r="AA485" s="140">
        <f t="shared" si="71"/>
        <v>99.99996119533233</v>
      </c>
    </row>
    <row r="486" spans="1:27" ht="16.5" outlineLevel="6" thickBot="1">
      <c r="A486" s="82" t="s">
        <v>87</v>
      </c>
      <c r="B486" s="78">
        <v>953</v>
      </c>
      <c r="C486" s="79" t="s">
        <v>19</v>
      </c>
      <c r="D486" s="79" t="s">
        <v>338</v>
      </c>
      <c r="E486" s="79" t="s">
        <v>88</v>
      </c>
      <c r="F486" s="79"/>
      <c r="G486" s="229">
        <v>901.95335</v>
      </c>
      <c r="H486" s="150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0"/>
      <c r="Y486" s="146"/>
      <c r="Z486" s="229">
        <v>901.953</v>
      </c>
      <c r="AA486" s="140">
        <f t="shared" si="71"/>
        <v>99.99996119533233</v>
      </c>
    </row>
    <row r="487" spans="1:27" ht="16.5" outlineLevel="6" thickBot="1">
      <c r="A487" s="80" t="s">
        <v>440</v>
      </c>
      <c r="B487" s="76">
        <v>953</v>
      </c>
      <c r="C487" s="77" t="s">
        <v>19</v>
      </c>
      <c r="D487" s="77" t="s">
        <v>433</v>
      </c>
      <c r="E487" s="77" t="s">
        <v>5</v>
      </c>
      <c r="F487" s="77"/>
      <c r="G487" s="121">
        <f>G488</f>
        <v>30</v>
      </c>
      <c r="H487" s="150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0"/>
      <c r="Y487" s="146"/>
      <c r="Z487" s="121">
        <f>Z488</f>
        <v>30</v>
      </c>
      <c r="AA487" s="140">
        <f t="shared" si="71"/>
        <v>100</v>
      </c>
    </row>
    <row r="488" spans="1:27" ht="16.5" outlineLevel="6" thickBot="1">
      <c r="A488" s="5" t="s">
        <v>120</v>
      </c>
      <c r="B488" s="21">
        <v>953</v>
      </c>
      <c r="C488" s="6" t="s">
        <v>19</v>
      </c>
      <c r="D488" s="6" t="s">
        <v>433</v>
      </c>
      <c r="E488" s="6" t="s">
        <v>119</v>
      </c>
      <c r="F488" s="6"/>
      <c r="G488" s="123">
        <f>G489</f>
        <v>30</v>
      </c>
      <c r="H488" s="150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5">
        <v>0</v>
      </c>
      <c r="Y488" s="146">
        <v>0</v>
      </c>
      <c r="Z488" s="123">
        <f>Z489</f>
        <v>30</v>
      </c>
      <c r="AA488" s="140">
        <f t="shared" si="71"/>
        <v>100</v>
      </c>
    </row>
    <row r="489" spans="1:27" ht="16.5" outlineLevel="6" thickBot="1">
      <c r="A489" s="82" t="s">
        <v>87</v>
      </c>
      <c r="B489" s="78">
        <v>953</v>
      </c>
      <c r="C489" s="79" t="s">
        <v>19</v>
      </c>
      <c r="D489" s="79" t="s">
        <v>433</v>
      </c>
      <c r="E489" s="79" t="s">
        <v>88</v>
      </c>
      <c r="F489" s="79"/>
      <c r="G489" s="120">
        <v>30</v>
      </c>
      <c r="H489" s="144" t="e">
        <f>#REF!+#REF!+#REF!+H520+H531+#REF!</f>
        <v>#REF!</v>
      </c>
      <c r="I489" s="144" t="e">
        <f>#REF!+#REF!+#REF!+I520+I531+#REF!</f>
        <v>#REF!</v>
      </c>
      <c r="J489" s="144" t="e">
        <f>#REF!+#REF!+#REF!+J520+J531+#REF!</f>
        <v>#REF!</v>
      </c>
      <c r="K489" s="144" t="e">
        <f>#REF!+#REF!+#REF!+K520+K531+#REF!</f>
        <v>#REF!</v>
      </c>
      <c r="L489" s="144" t="e">
        <f>#REF!+#REF!+#REF!+L520+L531+#REF!</f>
        <v>#REF!</v>
      </c>
      <c r="M489" s="144" t="e">
        <f>#REF!+#REF!+#REF!+M520+M531+#REF!</f>
        <v>#REF!</v>
      </c>
      <c r="N489" s="144" t="e">
        <f>#REF!+#REF!+#REF!+N520+N531+#REF!</f>
        <v>#REF!</v>
      </c>
      <c r="O489" s="144" t="e">
        <f>#REF!+#REF!+#REF!+O520+O531+#REF!</f>
        <v>#REF!</v>
      </c>
      <c r="P489" s="144" t="e">
        <f>#REF!+#REF!+#REF!+P520+P531+#REF!</f>
        <v>#REF!</v>
      </c>
      <c r="Q489" s="144" t="e">
        <f>#REF!+#REF!+#REF!+Q520+Q531+#REF!</f>
        <v>#REF!</v>
      </c>
      <c r="R489" s="144" t="e">
        <f>#REF!+#REF!+#REF!+R520+R531+#REF!</f>
        <v>#REF!</v>
      </c>
      <c r="S489" s="144" t="e">
        <f>#REF!+#REF!+#REF!+S520+S531+#REF!</f>
        <v>#REF!</v>
      </c>
      <c r="T489" s="144" t="e">
        <f>#REF!+#REF!+#REF!+T520+T531+#REF!</f>
        <v>#REF!</v>
      </c>
      <c r="U489" s="144" t="e">
        <f>#REF!+#REF!+#REF!+U520+U531+#REF!</f>
        <v>#REF!</v>
      </c>
      <c r="V489" s="144" t="e">
        <f>#REF!+#REF!+#REF!+V520+V531+#REF!</f>
        <v>#REF!</v>
      </c>
      <c r="W489" s="144" t="e">
        <f>#REF!+#REF!+#REF!+W520+W531+#REF!</f>
        <v>#REF!</v>
      </c>
      <c r="X489" s="144" t="e">
        <f>#REF!+#REF!+#REF!+X520+X531+#REF!</f>
        <v>#REF!</v>
      </c>
      <c r="Y489" s="146" t="e">
        <f>X489/G483*100</f>
        <v>#REF!</v>
      </c>
      <c r="Z489" s="120">
        <v>30</v>
      </c>
      <c r="AA489" s="140">
        <f t="shared" si="71"/>
        <v>100</v>
      </c>
    </row>
    <row r="490" spans="1:27" ht="32.25" outlineLevel="6" thickBot="1">
      <c r="A490" s="114" t="s">
        <v>186</v>
      </c>
      <c r="B490" s="91">
        <v>953</v>
      </c>
      <c r="C490" s="77" t="s">
        <v>19</v>
      </c>
      <c r="D490" s="77" t="s">
        <v>334</v>
      </c>
      <c r="E490" s="77" t="s">
        <v>5</v>
      </c>
      <c r="F490" s="77"/>
      <c r="G490" s="228">
        <f>G491</f>
        <v>5575</v>
      </c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6"/>
      <c r="Z490" s="228">
        <f>Z491</f>
        <v>5575</v>
      </c>
      <c r="AA490" s="140">
        <f t="shared" si="71"/>
        <v>100</v>
      </c>
    </row>
    <row r="491" spans="1:27" ht="16.5" outlineLevel="6" thickBot="1">
      <c r="A491" s="5" t="s">
        <v>120</v>
      </c>
      <c r="B491" s="21">
        <v>953</v>
      </c>
      <c r="C491" s="6" t="s">
        <v>19</v>
      </c>
      <c r="D491" s="6" t="s">
        <v>334</v>
      </c>
      <c r="E491" s="6" t="s">
        <v>119</v>
      </c>
      <c r="F491" s="6"/>
      <c r="G491" s="230">
        <f>G492</f>
        <v>5575</v>
      </c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6"/>
      <c r="Z491" s="230">
        <f>Z492</f>
        <v>5575</v>
      </c>
      <c r="AA491" s="140">
        <f t="shared" si="71"/>
        <v>100</v>
      </c>
    </row>
    <row r="492" spans="1:27" ht="48" outlineLevel="6" thickBot="1">
      <c r="A492" s="85" t="s">
        <v>205</v>
      </c>
      <c r="B492" s="78">
        <v>953</v>
      </c>
      <c r="C492" s="79" t="s">
        <v>19</v>
      </c>
      <c r="D492" s="79" t="s">
        <v>334</v>
      </c>
      <c r="E492" s="79" t="s">
        <v>89</v>
      </c>
      <c r="F492" s="79"/>
      <c r="G492" s="229">
        <v>5575</v>
      </c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6"/>
      <c r="Z492" s="229">
        <v>5575</v>
      </c>
      <c r="AA492" s="140">
        <f t="shared" si="71"/>
        <v>100</v>
      </c>
    </row>
    <row r="493" spans="1:27" ht="48" outlineLevel="6" thickBot="1">
      <c r="A493" s="115" t="s">
        <v>187</v>
      </c>
      <c r="B493" s="117">
        <v>953</v>
      </c>
      <c r="C493" s="77" t="s">
        <v>19</v>
      </c>
      <c r="D493" s="77" t="s">
        <v>335</v>
      </c>
      <c r="E493" s="77" t="s">
        <v>5</v>
      </c>
      <c r="F493" s="77"/>
      <c r="G493" s="228">
        <f>G494</f>
        <v>236602.1</v>
      </c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6"/>
      <c r="Z493" s="228">
        <f>Z494</f>
        <v>238234.108</v>
      </c>
      <c r="AA493" s="140">
        <f t="shared" si="71"/>
        <v>100.68976902571872</v>
      </c>
    </row>
    <row r="494" spans="1:27" ht="23.25" customHeight="1" outlineLevel="6" thickBot="1">
      <c r="A494" s="5" t="s">
        <v>120</v>
      </c>
      <c r="B494" s="21">
        <v>953</v>
      </c>
      <c r="C494" s="6" t="s">
        <v>19</v>
      </c>
      <c r="D494" s="6" t="s">
        <v>335</v>
      </c>
      <c r="E494" s="6" t="s">
        <v>119</v>
      </c>
      <c r="F494" s="6"/>
      <c r="G494" s="230">
        <f>G495</f>
        <v>236602.1</v>
      </c>
      <c r="H494" s="171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71"/>
      <c r="Y494" s="146"/>
      <c r="Z494" s="230">
        <f>Z495</f>
        <v>238234.108</v>
      </c>
      <c r="AA494" s="140">
        <f t="shared" si="71"/>
        <v>100.68976902571872</v>
      </c>
    </row>
    <row r="495" spans="1:27" ht="18.75" customHeight="1" outlineLevel="6" thickBot="1">
      <c r="A495" s="85" t="s">
        <v>205</v>
      </c>
      <c r="B495" s="78">
        <v>953</v>
      </c>
      <c r="C495" s="79" t="s">
        <v>19</v>
      </c>
      <c r="D495" s="79" t="s">
        <v>335</v>
      </c>
      <c r="E495" s="79" t="s">
        <v>89</v>
      </c>
      <c r="F495" s="79"/>
      <c r="G495" s="229">
        <f>235152.1+1450</f>
        <v>236602.1</v>
      </c>
      <c r="H495" s="171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71"/>
      <c r="Y495" s="146"/>
      <c r="Z495" s="229">
        <v>238234.108</v>
      </c>
      <c r="AA495" s="140">
        <f t="shared" si="71"/>
        <v>100.68976902571872</v>
      </c>
    </row>
    <row r="496" spans="1:27" ht="51.75" customHeight="1" outlineLevel="6" thickBot="1">
      <c r="A496" s="115" t="s">
        <v>446</v>
      </c>
      <c r="B496" s="117">
        <v>953</v>
      </c>
      <c r="C496" s="77" t="s">
        <v>19</v>
      </c>
      <c r="D496" s="77" t="s">
        <v>445</v>
      </c>
      <c r="E496" s="77" t="s">
        <v>5</v>
      </c>
      <c r="F496" s="77"/>
      <c r="G496" s="228">
        <f>G497</f>
        <v>690.735</v>
      </c>
      <c r="H496" s="223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223"/>
      <c r="Y496" s="146"/>
      <c r="Z496" s="228">
        <f>Z497</f>
        <v>0</v>
      </c>
      <c r="AA496" s="140">
        <f t="shared" si="71"/>
        <v>0</v>
      </c>
    </row>
    <row r="497" spans="1:27" ht="18.75" customHeight="1" outlineLevel="6" thickBot="1">
      <c r="A497" s="5" t="s">
        <v>120</v>
      </c>
      <c r="B497" s="21">
        <v>953</v>
      </c>
      <c r="C497" s="6" t="s">
        <v>19</v>
      </c>
      <c r="D497" s="6" t="s">
        <v>445</v>
      </c>
      <c r="E497" s="6" t="s">
        <v>119</v>
      </c>
      <c r="F497" s="6"/>
      <c r="G497" s="230">
        <f>G498</f>
        <v>690.735</v>
      </c>
      <c r="H497" s="171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71"/>
      <c r="Y497" s="146"/>
      <c r="Z497" s="230">
        <f>Z498</f>
        <v>0</v>
      </c>
      <c r="AA497" s="140">
        <f t="shared" si="71"/>
        <v>0</v>
      </c>
    </row>
    <row r="498" spans="1:27" ht="18.75" customHeight="1" outlineLevel="6" thickBot="1">
      <c r="A498" s="82" t="s">
        <v>87</v>
      </c>
      <c r="B498" s="78">
        <v>953</v>
      </c>
      <c r="C498" s="79" t="s">
        <v>19</v>
      </c>
      <c r="D498" s="79" t="s">
        <v>445</v>
      </c>
      <c r="E498" s="79" t="s">
        <v>88</v>
      </c>
      <c r="F498" s="79"/>
      <c r="G498" s="229">
        <v>690.735</v>
      </c>
      <c r="H498" s="171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71"/>
      <c r="Y498" s="146"/>
      <c r="Z498" s="229">
        <v>0</v>
      </c>
      <c r="AA498" s="140">
        <f t="shared" si="71"/>
        <v>0</v>
      </c>
    </row>
    <row r="499" spans="1:27" ht="57" customHeight="1" outlineLevel="6" thickBot="1">
      <c r="A499" s="115" t="s">
        <v>448</v>
      </c>
      <c r="B499" s="117">
        <v>953</v>
      </c>
      <c r="C499" s="77" t="s">
        <v>19</v>
      </c>
      <c r="D499" s="77" t="s">
        <v>447</v>
      </c>
      <c r="E499" s="77" t="s">
        <v>5</v>
      </c>
      <c r="F499" s="77"/>
      <c r="G499" s="228">
        <f>G500</f>
        <v>1756.37</v>
      </c>
      <c r="H499" s="223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223"/>
      <c r="Y499" s="146"/>
      <c r="Z499" s="228">
        <f>Z500</f>
        <v>995.186</v>
      </c>
      <c r="AA499" s="140">
        <f t="shared" si="71"/>
        <v>56.66152348309298</v>
      </c>
    </row>
    <row r="500" spans="1:27" ht="18.75" customHeight="1" outlineLevel="6" thickBot="1">
      <c r="A500" s="5" t="s">
        <v>120</v>
      </c>
      <c r="B500" s="21">
        <v>953</v>
      </c>
      <c r="C500" s="6" t="s">
        <v>19</v>
      </c>
      <c r="D500" s="6" t="s">
        <v>447</v>
      </c>
      <c r="E500" s="6" t="s">
        <v>119</v>
      </c>
      <c r="F500" s="6"/>
      <c r="G500" s="230">
        <f>G501</f>
        <v>1756.37</v>
      </c>
      <c r="H500" s="171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71"/>
      <c r="Y500" s="146"/>
      <c r="Z500" s="230">
        <f>Z501</f>
        <v>995.186</v>
      </c>
      <c r="AA500" s="140">
        <f t="shared" si="71"/>
        <v>56.66152348309298</v>
      </c>
    </row>
    <row r="501" spans="1:27" ht="18.75" customHeight="1" outlineLevel="6" thickBot="1">
      <c r="A501" s="85" t="s">
        <v>205</v>
      </c>
      <c r="B501" s="78">
        <v>953</v>
      </c>
      <c r="C501" s="79" t="s">
        <v>19</v>
      </c>
      <c r="D501" s="79" t="s">
        <v>447</v>
      </c>
      <c r="E501" s="79" t="s">
        <v>89</v>
      </c>
      <c r="F501" s="79"/>
      <c r="G501" s="229">
        <v>1756.37</v>
      </c>
      <c r="H501" s="171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71"/>
      <c r="Y501" s="146"/>
      <c r="Z501" s="229">
        <v>995.186</v>
      </c>
      <c r="AA501" s="140">
        <f t="shared" si="71"/>
        <v>56.66152348309298</v>
      </c>
    </row>
    <row r="502" spans="1:27" ht="19.5" customHeight="1" outlineLevel="6" thickBot="1">
      <c r="A502" s="97" t="s">
        <v>427</v>
      </c>
      <c r="B502" s="76">
        <v>953</v>
      </c>
      <c r="C502" s="77" t="s">
        <v>19</v>
      </c>
      <c r="D502" s="77" t="s">
        <v>428</v>
      </c>
      <c r="E502" s="77" t="s">
        <v>5</v>
      </c>
      <c r="F502" s="77"/>
      <c r="G502" s="228">
        <f>G503</f>
        <v>1746.838</v>
      </c>
      <c r="H502" s="171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71"/>
      <c r="Y502" s="146"/>
      <c r="Z502" s="228">
        <f>Z503</f>
        <v>1536.245</v>
      </c>
      <c r="AA502" s="140">
        <f t="shared" si="71"/>
        <v>87.94433141481923</v>
      </c>
    </row>
    <row r="503" spans="1:27" ht="20.25" customHeight="1" outlineLevel="6" thickBot="1">
      <c r="A503" s="5" t="s">
        <v>120</v>
      </c>
      <c r="B503" s="21">
        <v>953</v>
      </c>
      <c r="C503" s="6" t="s">
        <v>19</v>
      </c>
      <c r="D503" s="6" t="s">
        <v>428</v>
      </c>
      <c r="E503" s="6" t="s">
        <v>119</v>
      </c>
      <c r="F503" s="6"/>
      <c r="G503" s="230">
        <f>G504</f>
        <v>1746.838</v>
      </c>
      <c r="H503" s="150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5">
        <v>2744.868</v>
      </c>
      <c r="Y503" s="146" t="e">
        <f>X503/#REF!*100</f>
        <v>#REF!</v>
      </c>
      <c r="Z503" s="230">
        <f>Z504</f>
        <v>1536.245</v>
      </c>
      <c r="AA503" s="140">
        <f t="shared" si="71"/>
        <v>87.94433141481923</v>
      </c>
    </row>
    <row r="504" spans="1:27" ht="16.5" outlineLevel="6" thickBot="1">
      <c r="A504" s="82" t="s">
        <v>87</v>
      </c>
      <c r="B504" s="78">
        <v>953</v>
      </c>
      <c r="C504" s="79" t="s">
        <v>19</v>
      </c>
      <c r="D504" s="79" t="s">
        <v>428</v>
      </c>
      <c r="E504" s="79" t="s">
        <v>88</v>
      </c>
      <c r="F504" s="79"/>
      <c r="G504" s="229">
        <v>1746.838</v>
      </c>
      <c r="H504" s="150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5"/>
      <c r="Y504" s="146"/>
      <c r="Z504" s="229">
        <v>1536.245</v>
      </c>
      <c r="AA504" s="140">
        <f t="shared" si="71"/>
        <v>87.94433141481923</v>
      </c>
    </row>
    <row r="505" spans="1:27" ht="48" outlineLevel="6" thickBot="1">
      <c r="A505" s="97" t="s">
        <v>409</v>
      </c>
      <c r="B505" s="76">
        <v>953</v>
      </c>
      <c r="C505" s="77" t="s">
        <v>19</v>
      </c>
      <c r="D505" s="77" t="s">
        <v>408</v>
      </c>
      <c r="E505" s="77" t="s">
        <v>5</v>
      </c>
      <c r="F505" s="77"/>
      <c r="G505" s="228">
        <f>G506</f>
        <v>384.06126</v>
      </c>
      <c r="H505" s="150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5"/>
      <c r="Y505" s="146"/>
      <c r="Z505" s="228">
        <f>Z506</f>
        <v>384.061</v>
      </c>
      <c r="AA505" s="140">
        <f t="shared" si="71"/>
        <v>99.99993230246653</v>
      </c>
    </row>
    <row r="506" spans="1:27" ht="16.5" outlineLevel="6" thickBot="1">
      <c r="A506" s="5" t="s">
        <v>120</v>
      </c>
      <c r="B506" s="21">
        <v>953</v>
      </c>
      <c r="C506" s="6" t="s">
        <v>19</v>
      </c>
      <c r="D506" s="6" t="s">
        <v>408</v>
      </c>
      <c r="E506" s="6" t="s">
        <v>119</v>
      </c>
      <c r="F506" s="6"/>
      <c r="G506" s="230">
        <f>G507</f>
        <v>384.06126</v>
      </c>
      <c r="H506" s="150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5"/>
      <c r="Y506" s="146"/>
      <c r="Z506" s="230">
        <f>Z507</f>
        <v>384.061</v>
      </c>
      <c r="AA506" s="140">
        <f t="shared" si="71"/>
        <v>99.99993230246653</v>
      </c>
    </row>
    <row r="507" spans="1:27" ht="16.5" outlineLevel="6" thickBot="1">
      <c r="A507" s="82" t="s">
        <v>87</v>
      </c>
      <c r="B507" s="78">
        <v>953</v>
      </c>
      <c r="C507" s="79" t="s">
        <v>19</v>
      </c>
      <c r="D507" s="79" t="s">
        <v>408</v>
      </c>
      <c r="E507" s="79" t="s">
        <v>88</v>
      </c>
      <c r="F507" s="79"/>
      <c r="G507" s="229">
        <v>384.06126</v>
      </c>
      <c r="H507" s="150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5"/>
      <c r="Y507" s="146"/>
      <c r="Z507" s="229">
        <v>384.061</v>
      </c>
      <c r="AA507" s="140">
        <f t="shared" si="71"/>
        <v>99.99993230246653</v>
      </c>
    </row>
    <row r="508" spans="1:27" ht="32.25" outlineLevel="6" thickBot="1">
      <c r="A508" s="70" t="s">
        <v>434</v>
      </c>
      <c r="B508" s="20">
        <v>953</v>
      </c>
      <c r="C508" s="9" t="s">
        <v>19</v>
      </c>
      <c r="D508" s="9" t="s">
        <v>362</v>
      </c>
      <c r="E508" s="9" t="s">
        <v>5</v>
      </c>
      <c r="F508" s="9"/>
      <c r="G508" s="119">
        <f>G509</f>
        <v>0</v>
      </c>
      <c r="H508" s="150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5"/>
      <c r="Y508" s="146"/>
      <c r="Z508" s="119">
        <f>Z509</f>
        <v>0</v>
      </c>
      <c r="AA508" s="140">
        <v>0</v>
      </c>
    </row>
    <row r="509" spans="1:27" ht="19.5" outlineLevel="6" thickBot="1">
      <c r="A509" s="5" t="s">
        <v>120</v>
      </c>
      <c r="B509" s="21">
        <v>953</v>
      </c>
      <c r="C509" s="6" t="s">
        <v>19</v>
      </c>
      <c r="D509" s="6" t="s">
        <v>364</v>
      </c>
      <c r="E509" s="6" t="s">
        <v>365</v>
      </c>
      <c r="F509" s="68"/>
      <c r="G509" s="123">
        <f>G510</f>
        <v>0</v>
      </c>
      <c r="H509" s="150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5"/>
      <c r="Y509" s="146"/>
      <c r="Z509" s="123">
        <f>Z510</f>
        <v>0</v>
      </c>
      <c r="AA509" s="140">
        <v>0</v>
      </c>
    </row>
    <row r="510" spans="1:27" ht="19.5" outlineLevel="6" thickBot="1">
      <c r="A510" s="82" t="s">
        <v>87</v>
      </c>
      <c r="B510" s="78">
        <v>953</v>
      </c>
      <c r="C510" s="79" t="s">
        <v>19</v>
      </c>
      <c r="D510" s="79" t="s">
        <v>364</v>
      </c>
      <c r="E510" s="79" t="s">
        <v>88</v>
      </c>
      <c r="F510" s="83"/>
      <c r="G510" s="120">
        <v>0</v>
      </c>
      <c r="H510" s="150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5"/>
      <c r="Y510" s="146"/>
      <c r="Z510" s="120">
        <v>0</v>
      </c>
      <c r="AA510" s="140">
        <v>0</v>
      </c>
    </row>
    <row r="511" spans="1:27" ht="16.5" outlineLevel="6" thickBot="1">
      <c r="A511" s="104" t="s">
        <v>379</v>
      </c>
      <c r="B511" s="37">
        <v>953</v>
      </c>
      <c r="C511" s="37" t="s">
        <v>380</v>
      </c>
      <c r="D511" s="37" t="s">
        <v>257</v>
      </c>
      <c r="E511" s="37" t="s">
        <v>5</v>
      </c>
      <c r="F511" s="37"/>
      <c r="G511" s="129">
        <f>G512+G516</f>
        <v>24621.091</v>
      </c>
      <c r="H511" s="50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65"/>
      <c r="Y511" s="54"/>
      <c r="Z511" s="129">
        <f>Z512+Z516</f>
        <v>24621.091</v>
      </c>
      <c r="AA511" s="140">
        <f t="shared" si="71"/>
        <v>100</v>
      </c>
    </row>
    <row r="512" spans="1:27" ht="32.25" outlineLevel="6" thickBot="1">
      <c r="A512" s="95" t="s">
        <v>135</v>
      </c>
      <c r="B512" s="19">
        <v>953</v>
      </c>
      <c r="C512" s="19" t="s">
        <v>380</v>
      </c>
      <c r="D512" s="119" t="s">
        <v>258</v>
      </c>
      <c r="E512" s="119" t="s">
        <v>5</v>
      </c>
      <c r="F512" s="119"/>
      <c r="G512" s="119">
        <f>G513</f>
        <v>0</v>
      </c>
      <c r="H512" s="150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5"/>
      <c r="Y512" s="146"/>
      <c r="Z512" s="119">
        <f>Z513</f>
        <v>0</v>
      </c>
      <c r="AA512" s="140">
        <v>0</v>
      </c>
    </row>
    <row r="513" spans="1:27" ht="32.25" outlineLevel="6" thickBot="1">
      <c r="A513" s="95" t="s">
        <v>136</v>
      </c>
      <c r="B513" s="19">
        <v>953</v>
      </c>
      <c r="C513" s="19" t="s">
        <v>380</v>
      </c>
      <c r="D513" s="119" t="s">
        <v>259</v>
      </c>
      <c r="E513" s="119" t="s">
        <v>5</v>
      </c>
      <c r="F513" s="119"/>
      <c r="G513" s="119">
        <f>G514</f>
        <v>0</v>
      </c>
      <c r="H513" s="150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5"/>
      <c r="Y513" s="146"/>
      <c r="Z513" s="119">
        <f>Z514</f>
        <v>0</v>
      </c>
      <c r="AA513" s="140">
        <v>0</v>
      </c>
    </row>
    <row r="514" spans="1:27" ht="32.25" outlineLevel="6" thickBot="1">
      <c r="A514" s="80" t="s">
        <v>382</v>
      </c>
      <c r="B514" s="76">
        <v>953</v>
      </c>
      <c r="C514" s="76" t="s">
        <v>380</v>
      </c>
      <c r="D514" s="121" t="s">
        <v>383</v>
      </c>
      <c r="E514" s="121" t="s">
        <v>5</v>
      </c>
      <c r="F514" s="121"/>
      <c r="G514" s="121">
        <f>G515</f>
        <v>0</v>
      </c>
      <c r="H514" s="150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5"/>
      <c r="Y514" s="146"/>
      <c r="Z514" s="121">
        <f>Z515</f>
        <v>0</v>
      </c>
      <c r="AA514" s="140">
        <v>0</v>
      </c>
    </row>
    <row r="515" spans="1:27" ht="16.5" outlineLevel="6" thickBot="1">
      <c r="A515" s="130" t="s">
        <v>87</v>
      </c>
      <c r="B515" s="159">
        <v>953</v>
      </c>
      <c r="C515" s="159" t="s">
        <v>380</v>
      </c>
      <c r="D515" s="132" t="s">
        <v>383</v>
      </c>
      <c r="E515" s="132" t="s">
        <v>88</v>
      </c>
      <c r="F515" s="132"/>
      <c r="G515" s="132">
        <v>0</v>
      </c>
      <c r="H515" s="191"/>
      <c r="I515" s="192"/>
      <c r="J515" s="192"/>
      <c r="K515" s="192"/>
      <c r="L515" s="192"/>
      <c r="M515" s="192"/>
      <c r="N515" s="192"/>
      <c r="O515" s="192"/>
      <c r="P515" s="192"/>
      <c r="Q515" s="192"/>
      <c r="R515" s="192"/>
      <c r="S515" s="192"/>
      <c r="T515" s="192"/>
      <c r="U515" s="192"/>
      <c r="V515" s="192"/>
      <c r="W515" s="192"/>
      <c r="X515" s="237"/>
      <c r="Y515" s="161"/>
      <c r="Z515" s="132">
        <v>0</v>
      </c>
      <c r="AA515" s="140">
        <v>0</v>
      </c>
    </row>
    <row r="516" spans="1:27" ht="16.5" outlineLevel="6" thickBot="1">
      <c r="A516" s="70" t="s">
        <v>236</v>
      </c>
      <c r="B516" s="70">
        <v>953</v>
      </c>
      <c r="C516" s="70" t="s">
        <v>380</v>
      </c>
      <c r="D516" s="119" t="s">
        <v>325</v>
      </c>
      <c r="E516" s="119" t="s">
        <v>5</v>
      </c>
      <c r="F516" s="119"/>
      <c r="G516" s="227">
        <f>G517</f>
        <v>24621.091</v>
      </c>
      <c r="H516" s="150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5"/>
      <c r="Y516" s="146"/>
      <c r="Z516" s="227">
        <f>Z517</f>
        <v>24621.091</v>
      </c>
      <c r="AA516" s="140">
        <f t="shared" si="71"/>
        <v>100</v>
      </c>
    </row>
    <row r="517" spans="1:27" ht="32.25" outlineLevel="6" thickBot="1">
      <c r="A517" s="13" t="s">
        <v>188</v>
      </c>
      <c r="B517" s="20">
        <v>953</v>
      </c>
      <c r="C517" s="9" t="s">
        <v>380</v>
      </c>
      <c r="D517" s="119" t="s">
        <v>336</v>
      </c>
      <c r="E517" s="119" t="s">
        <v>5</v>
      </c>
      <c r="F517" s="119"/>
      <c r="G517" s="227">
        <f>G518</f>
        <v>24621.091</v>
      </c>
      <c r="H517" s="150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5"/>
      <c r="Y517" s="146"/>
      <c r="Z517" s="227">
        <f>Z518</f>
        <v>24621.091</v>
      </c>
      <c r="AA517" s="140">
        <f t="shared" si="71"/>
        <v>100</v>
      </c>
    </row>
    <row r="518" spans="1:27" ht="32.25" outlineLevel="6" thickBot="1">
      <c r="A518" s="80" t="s">
        <v>189</v>
      </c>
      <c r="B518" s="76">
        <v>953</v>
      </c>
      <c r="C518" s="77" t="s">
        <v>380</v>
      </c>
      <c r="D518" s="121" t="s">
        <v>337</v>
      </c>
      <c r="E518" s="121" t="s">
        <v>5</v>
      </c>
      <c r="F518" s="121"/>
      <c r="G518" s="228">
        <f>G519</f>
        <v>24621.091</v>
      </c>
      <c r="H518" s="150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5"/>
      <c r="Y518" s="146"/>
      <c r="Z518" s="228">
        <f>Z519</f>
        <v>24621.091</v>
      </c>
      <c r="AA518" s="140">
        <f t="shared" si="71"/>
        <v>100</v>
      </c>
    </row>
    <row r="519" spans="1:27" ht="16.5" outlineLevel="6" thickBot="1">
      <c r="A519" s="5" t="s">
        <v>120</v>
      </c>
      <c r="B519" s="21">
        <v>953</v>
      </c>
      <c r="C519" s="6" t="s">
        <v>380</v>
      </c>
      <c r="D519" s="123" t="s">
        <v>337</v>
      </c>
      <c r="E519" s="123" t="s">
        <v>119</v>
      </c>
      <c r="F519" s="123"/>
      <c r="G519" s="230">
        <f>G520+G521</f>
        <v>24621.091</v>
      </c>
      <c r="H519" s="150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5"/>
      <c r="Y519" s="146"/>
      <c r="Z519" s="230">
        <f>Z520+Z521</f>
        <v>24621.091</v>
      </c>
      <c r="AA519" s="140">
        <f t="shared" si="71"/>
        <v>100</v>
      </c>
    </row>
    <row r="520" spans="1:27" ht="48" outlineLevel="6" thickBot="1">
      <c r="A520" s="85" t="s">
        <v>205</v>
      </c>
      <c r="B520" s="78">
        <v>953</v>
      </c>
      <c r="C520" s="79" t="s">
        <v>380</v>
      </c>
      <c r="D520" s="120" t="s">
        <v>337</v>
      </c>
      <c r="E520" s="120" t="s">
        <v>89</v>
      </c>
      <c r="F520" s="120"/>
      <c r="G520" s="229">
        <f>22150+2164-35</f>
        <v>24279</v>
      </c>
      <c r="H520" s="147" t="e">
        <f>#REF!</f>
        <v>#REF!</v>
      </c>
      <c r="I520" s="147" t="e">
        <f>#REF!</f>
        <v>#REF!</v>
      </c>
      <c r="J520" s="147" t="e">
        <f>#REF!</f>
        <v>#REF!</v>
      </c>
      <c r="K520" s="147" t="e">
        <f>#REF!</f>
        <v>#REF!</v>
      </c>
      <c r="L520" s="147" t="e">
        <f>#REF!</f>
        <v>#REF!</v>
      </c>
      <c r="M520" s="147" t="e">
        <f>#REF!</f>
        <v>#REF!</v>
      </c>
      <c r="N520" s="147" t="e">
        <f>#REF!</f>
        <v>#REF!</v>
      </c>
      <c r="O520" s="147" t="e">
        <f>#REF!</f>
        <v>#REF!</v>
      </c>
      <c r="P520" s="147" t="e">
        <f>#REF!</f>
        <v>#REF!</v>
      </c>
      <c r="Q520" s="147" t="e">
        <f>#REF!</f>
        <v>#REF!</v>
      </c>
      <c r="R520" s="147" t="e">
        <f>#REF!</f>
        <v>#REF!</v>
      </c>
      <c r="S520" s="147" t="e">
        <f>#REF!</f>
        <v>#REF!</v>
      </c>
      <c r="T520" s="147" t="e">
        <f>#REF!</f>
        <v>#REF!</v>
      </c>
      <c r="U520" s="147" t="e">
        <f>#REF!</f>
        <v>#REF!</v>
      </c>
      <c r="V520" s="147" t="e">
        <f>#REF!</f>
        <v>#REF!</v>
      </c>
      <c r="W520" s="147" t="e">
        <f>#REF!</f>
        <v>#REF!</v>
      </c>
      <c r="X520" s="157" t="e">
        <f>#REF!</f>
        <v>#REF!</v>
      </c>
      <c r="Y520" s="146" t="e">
        <f>X520/G495*100</f>
        <v>#REF!</v>
      </c>
      <c r="Z520" s="229">
        <v>24279</v>
      </c>
      <c r="AA520" s="140">
        <f t="shared" si="71"/>
        <v>100</v>
      </c>
    </row>
    <row r="521" spans="1:27" ht="16.5" outlineLevel="6" thickBot="1">
      <c r="A521" s="82" t="s">
        <v>87</v>
      </c>
      <c r="B521" s="78">
        <v>953</v>
      </c>
      <c r="C521" s="79" t="s">
        <v>380</v>
      </c>
      <c r="D521" s="120" t="s">
        <v>348</v>
      </c>
      <c r="E521" s="120" t="s">
        <v>88</v>
      </c>
      <c r="F521" s="120"/>
      <c r="G521" s="120">
        <v>342.091</v>
      </c>
      <c r="H521" s="171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72"/>
      <c r="Y521" s="146"/>
      <c r="Z521" s="120">
        <v>342.091</v>
      </c>
      <c r="AA521" s="140">
        <f t="shared" si="71"/>
        <v>100</v>
      </c>
    </row>
    <row r="522" spans="1:27" ht="16.5" outlineLevel="6" thickBot="1">
      <c r="A522" s="104" t="s">
        <v>190</v>
      </c>
      <c r="B522" s="18">
        <v>953</v>
      </c>
      <c r="C522" s="37" t="s">
        <v>20</v>
      </c>
      <c r="D522" s="129" t="s">
        <v>257</v>
      </c>
      <c r="E522" s="129" t="s">
        <v>5</v>
      </c>
      <c r="F522" s="129"/>
      <c r="G522" s="129">
        <f>G523</f>
        <v>3904.4675100000004</v>
      </c>
      <c r="H522" s="171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72"/>
      <c r="Y522" s="146"/>
      <c r="Z522" s="129">
        <f>Z523</f>
        <v>3904.468</v>
      </c>
      <c r="AA522" s="140">
        <f t="shared" si="71"/>
        <v>100.00001254972663</v>
      </c>
    </row>
    <row r="523" spans="1:27" ht="16.5" outlineLevel="6" thickBot="1">
      <c r="A523" s="8" t="s">
        <v>238</v>
      </c>
      <c r="B523" s="19">
        <v>953</v>
      </c>
      <c r="C523" s="9" t="s">
        <v>20</v>
      </c>
      <c r="D523" s="119" t="s">
        <v>325</v>
      </c>
      <c r="E523" s="119" t="s">
        <v>5</v>
      </c>
      <c r="F523" s="119"/>
      <c r="G523" s="119">
        <f>G524</f>
        <v>3904.4675100000004</v>
      </c>
      <c r="H523" s="171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72"/>
      <c r="Y523" s="146"/>
      <c r="Z523" s="119">
        <f>Z524</f>
        <v>3904.468</v>
      </c>
      <c r="AA523" s="140">
        <f t="shared" si="71"/>
        <v>100.00001254972663</v>
      </c>
    </row>
    <row r="524" spans="1:27" ht="16.5" outlineLevel="6" thickBot="1">
      <c r="A524" s="87" t="s">
        <v>134</v>
      </c>
      <c r="B524" s="110">
        <v>953</v>
      </c>
      <c r="C524" s="77" t="s">
        <v>20</v>
      </c>
      <c r="D524" s="121" t="s">
        <v>332</v>
      </c>
      <c r="E524" s="121" t="s">
        <v>5</v>
      </c>
      <c r="F524" s="121"/>
      <c r="G524" s="121">
        <f>G525+G528+G531</f>
        <v>3904.4675100000004</v>
      </c>
      <c r="H524" s="171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72"/>
      <c r="Y524" s="146"/>
      <c r="Z524" s="121">
        <f>Z525+Z528+Z531</f>
        <v>3904.468</v>
      </c>
      <c r="AA524" s="140">
        <f t="shared" si="71"/>
        <v>100.00001254972663</v>
      </c>
    </row>
    <row r="525" spans="1:27" ht="32.25" outlineLevel="6" thickBot="1">
      <c r="A525" s="87" t="s">
        <v>191</v>
      </c>
      <c r="B525" s="110">
        <v>953</v>
      </c>
      <c r="C525" s="77" t="s">
        <v>20</v>
      </c>
      <c r="D525" s="121" t="s">
        <v>339</v>
      </c>
      <c r="E525" s="121" t="s">
        <v>5</v>
      </c>
      <c r="F525" s="121"/>
      <c r="G525" s="121">
        <f>G526</f>
        <v>0</v>
      </c>
      <c r="H525" s="150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5"/>
      <c r="Y525" s="146"/>
      <c r="Z525" s="121">
        <f>Z526</f>
        <v>0</v>
      </c>
      <c r="AA525" s="140">
        <v>0</v>
      </c>
    </row>
    <row r="526" spans="1:27" ht="32.25" outlineLevel="6" thickBot="1">
      <c r="A526" s="5" t="s">
        <v>100</v>
      </c>
      <c r="B526" s="21">
        <v>953</v>
      </c>
      <c r="C526" s="6" t="s">
        <v>20</v>
      </c>
      <c r="D526" s="123" t="s">
        <v>339</v>
      </c>
      <c r="E526" s="123" t="s">
        <v>95</v>
      </c>
      <c r="F526" s="123"/>
      <c r="G526" s="123">
        <f>G527</f>
        <v>0</v>
      </c>
      <c r="H526" s="150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5"/>
      <c r="Y526" s="146"/>
      <c r="Z526" s="123">
        <f>Z527</f>
        <v>0</v>
      </c>
      <c r="AA526" s="140">
        <v>0</v>
      </c>
    </row>
    <row r="527" spans="1:27" ht="32.25" outlineLevel="6" thickBot="1">
      <c r="A527" s="74" t="s">
        <v>101</v>
      </c>
      <c r="B527" s="78">
        <v>953</v>
      </c>
      <c r="C527" s="79" t="s">
        <v>20</v>
      </c>
      <c r="D527" s="120" t="s">
        <v>339</v>
      </c>
      <c r="E527" s="120" t="s">
        <v>96</v>
      </c>
      <c r="F527" s="120"/>
      <c r="G527" s="120">
        <v>0</v>
      </c>
      <c r="H527" s="150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5"/>
      <c r="Y527" s="146"/>
      <c r="Z527" s="120">
        <v>0</v>
      </c>
      <c r="AA527" s="140">
        <v>0</v>
      </c>
    </row>
    <row r="528" spans="1:27" ht="35.25" customHeight="1" outlineLevel="6" thickBot="1">
      <c r="A528" s="87" t="s">
        <v>192</v>
      </c>
      <c r="B528" s="110">
        <v>953</v>
      </c>
      <c r="C528" s="77" t="s">
        <v>20</v>
      </c>
      <c r="D528" s="121" t="s">
        <v>340</v>
      </c>
      <c r="E528" s="121" t="s">
        <v>5</v>
      </c>
      <c r="F528" s="121"/>
      <c r="G528" s="121">
        <f>G529</f>
        <v>887.79951</v>
      </c>
      <c r="H528" s="150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5"/>
      <c r="Y528" s="146"/>
      <c r="Z528" s="121">
        <f>Z529</f>
        <v>887.8</v>
      </c>
      <c r="AA528" s="140">
        <f aca="true" t="shared" si="76" ref="AA528:AA566">Z528/G528*100</f>
        <v>100.00005519264138</v>
      </c>
    </row>
    <row r="529" spans="1:27" ht="18" customHeight="1" outlineLevel="6" thickBot="1">
      <c r="A529" s="5" t="s">
        <v>120</v>
      </c>
      <c r="B529" s="21">
        <v>953</v>
      </c>
      <c r="C529" s="6" t="s">
        <v>20</v>
      </c>
      <c r="D529" s="123" t="s">
        <v>340</v>
      </c>
      <c r="E529" s="123" t="s">
        <v>119</v>
      </c>
      <c r="F529" s="123"/>
      <c r="G529" s="123">
        <f>G530</f>
        <v>887.79951</v>
      </c>
      <c r="H529" s="150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5"/>
      <c r="Y529" s="146"/>
      <c r="Z529" s="123">
        <f>Z530</f>
        <v>887.8</v>
      </c>
      <c r="AA529" s="140">
        <f t="shared" si="76"/>
        <v>100.00005519264138</v>
      </c>
    </row>
    <row r="530" spans="1:27" ht="16.5" outlineLevel="6" thickBot="1">
      <c r="A530" s="82" t="s">
        <v>87</v>
      </c>
      <c r="B530" s="111">
        <v>953</v>
      </c>
      <c r="C530" s="79" t="s">
        <v>20</v>
      </c>
      <c r="D530" s="120" t="s">
        <v>340</v>
      </c>
      <c r="E530" s="120" t="s">
        <v>88</v>
      </c>
      <c r="F530" s="120"/>
      <c r="G530" s="120">
        <v>887.79951</v>
      </c>
      <c r="H530" s="150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5"/>
      <c r="Y530" s="146"/>
      <c r="Z530" s="120">
        <v>887.8</v>
      </c>
      <c r="AA530" s="140">
        <f t="shared" si="76"/>
        <v>100.00005519264138</v>
      </c>
    </row>
    <row r="531" spans="1:27" ht="31.5" customHeight="1" outlineLevel="6" thickBot="1">
      <c r="A531" s="97" t="s">
        <v>193</v>
      </c>
      <c r="B531" s="76">
        <v>953</v>
      </c>
      <c r="C531" s="77" t="s">
        <v>20</v>
      </c>
      <c r="D531" s="121" t="s">
        <v>341</v>
      </c>
      <c r="E531" s="121" t="s">
        <v>5</v>
      </c>
      <c r="F531" s="121"/>
      <c r="G531" s="228">
        <f>G532+G535</f>
        <v>3016.668</v>
      </c>
      <c r="H531" s="144">
        <f aca="true" t="shared" si="77" ref="H531:X531">H532</f>
        <v>0</v>
      </c>
      <c r="I531" s="144">
        <f t="shared" si="77"/>
        <v>0</v>
      </c>
      <c r="J531" s="144">
        <f t="shared" si="77"/>
        <v>0</v>
      </c>
      <c r="K531" s="144">
        <f t="shared" si="77"/>
        <v>0</v>
      </c>
      <c r="L531" s="144">
        <f t="shared" si="77"/>
        <v>0</v>
      </c>
      <c r="M531" s="144">
        <f t="shared" si="77"/>
        <v>0</v>
      </c>
      <c r="N531" s="144">
        <f t="shared" si="77"/>
        <v>0</v>
      </c>
      <c r="O531" s="144">
        <f t="shared" si="77"/>
        <v>0</v>
      </c>
      <c r="P531" s="144">
        <f t="shared" si="77"/>
        <v>0</v>
      </c>
      <c r="Q531" s="144">
        <f t="shared" si="77"/>
        <v>0</v>
      </c>
      <c r="R531" s="144">
        <f t="shared" si="77"/>
        <v>0</v>
      </c>
      <c r="S531" s="144">
        <f t="shared" si="77"/>
        <v>0</v>
      </c>
      <c r="T531" s="144">
        <f t="shared" si="77"/>
        <v>0</v>
      </c>
      <c r="U531" s="144">
        <f t="shared" si="77"/>
        <v>0</v>
      </c>
      <c r="V531" s="144">
        <f t="shared" si="77"/>
        <v>0</v>
      </c>
      <c r="W531" s="144">
        <f t="shared" si="77"/>
        <v>0</v>
      </c>
      <c r="X531" s="156">
        <f t="shared" si="77"/>
        <v>82757.514</v>
      </c>
      <c r="Y531" s="146">
        <f>X531/G522*100</f>
        <v>2119.5595503879604</v>
      </c>
      <c r="Z531" s="228">
        <f>Z532+Z535</f>
        <v>3016.668</v>
      </c>
      <c r="AA531" s="140">
        <f t="shared" si="76"/>
        <v>100</v>
      </c>
    </row>
    <row r="532" spans="1:27" ht="21.75" customHeight="1" outlineLevel="6" thickBot="1">
      <c r="A532" s="5" t="s">
        <v>100</v>
      </c>
      <c r="B532" s="21">
        <v>953</v>
      </c>
      <c r="C532" s="6" t="s">
        <v>20</v>
      </c>
      <c r="D532" s="123" t="s">
        <v>341</v>
      </c>
      <c r="E532" s="123" t="s">
        <v>95</v>
      </c>
      <c r="F532" s="123"/>
      <c r="G532" s="123">
        <f>G533</f>
        <v>0</v>
      </c>
      <c r="H532" s="15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51"/>
      <c r="X532" s="154">
        <v>82757.514</v>
      </c>
      <c r="Y532" s="146">
        <f>X532/G523*100</f>
        <v>2119.5595503879604</v>
      </c>
      <c r="Z532" s="123">
        <f>Z533</f>
        <v>0</v>
      </c>
      <c r="AA532" s="140">
        <v>0</v>
      </c>
    </row>
    <row r="533" spans="1:27" ht="32.25" outlineLevel="6" thickBot="1">
      <c r="A533" s="74" t="s">
        <v>101</v>
      </c>
      <c r="B533" s="78">
        <v>953</v>
      </c>
      <c r="C533" s="79" t="s">
        <v>20</v>
      </c>
      <c r="D533" s="120" t="s">
        <v>341</v>
      </c>
      <c r="E533" s="120" t="s">
        <v>96</v>
      </c>
      <c r="F533" s="120"/>
      <c r="G533" s="120">
        <v>0</v>
      </c>
      <c r="H533" s="150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5"/>
      <c r="Y533" s="146"/>
      <c r="Z533" s="120">
        <v>0</v>
      </c>
      <c r="AA533" s="140">
        <v>0</v>
      </c>
    </row>
    <row r="534" spans="1:27" ht="16.5" outlineLevel="6" thickBot="1">
      <c r="A534" s="5" t="s">
        <v>120</v>
      </c>
      <c r="B534" s="21">
        <v>953</v>
      </c>
      <c r="C534" s="6" t="s">
        <v>20</v>
      </c>
      <c r="D534" s="123" t="s">
        <v>341</v>
      </c>
      <c r="E534" s="123" t="s">
        <v>119</v>
      </c>
      <c r="F534" s="123"/>
      <c r="G534" s="230">
        <f>G535</f>
        <v>3016.668</v>
      </c>
      <c r="H534" s="150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5"/>
      <c r="Y534" s="146"/>
      <c r="Z534" s="230">
        <f>Z535</f>
        <v>3016.668</v>
      </c>
      <c r="AA534" s="140">
        <f t="shared" si="76"/>
        <v>100</v>
      </c>
    </row>
    <row r="535" spans="1:27" ht="48" outlineLevel="6" thickBot="1">
      <c r="A535" s="85" t="s">
        <v>205</v>
      </c>
      <c r="B535" s="78">
        <v>953</v>
      </c>
      <c r="C535" s="79" t="s">
        <v>20</v>
      </c>
      <c r="D535" s="120" t="s">
        <v>341</v>
      </c>
      <c r="E535" s="120" t="s">
        <v>89</v>
      </c>
      <c r="F535" s="120"/>
      <c r="G535" s="229">
        <v>3016.668</v>
      </c>
      <c r="H535" s="150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5"/>
      <c r="Y535" s="146"/>
      <c r="Z535" s="229">
        <v>3016.668</v>
      </c>
      <c r="AA535" s="140">
        <f t="shared" si="76"/>
        <v>100</v>
      </c>
    </row>
    <row r="536" spans="1:27" ht="16.5" outlineLevel="6" thickBot="1">
      <c r="A536" s="104" t="s">
        <v>34</v>
      </c>
      <c r="B536" s="18">
        <v>953</v>
      </c>
      <c r="C536" s="37" t="s">
        <v>13</v>
      </c>
      <c r="D536" s="129" t="s">
        <v>257</v>
      </c>
      <c r="E536" s="129" t="s">
        <v>5</v>
      </c>
      <c r="F536" s="129"/>
      <c r="G536" s="129">
        <f>G541+G537</f>
        <v>14084.15898</v>
      </c>
      <c r="H536" s="150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5"/>
      <c r="Y536" s="146"/>
      <c r="Z536" s="129">
        <f>Z541+Z537</f>
        <v>14022.913000000002</v>
      </c>
      <c r="AA536" s="140">
        <f t="shared" si="76"/>
        <v>99.56514279562614</v>
      </c>
    </row>
    <row r="537" spans="1:27" ht="18.75" customHeight="1" outlineLevel="6" thickBot="1">
      <c r="A537" s="95" t="s">
        <v>135</v>
      </c>
      <c r="B537" s="19">
        <v>953</v>
      </c>
      <c r="C537" s="9" t="s">
        <v>13</v>
      </c>
      <c r="D537" s="119" t="s">
        <v>258</v>
      </c>
      <c r="E537" s="119" t="s">
        <v>5</v>
      </c>
      <c r="F537" s="129"/>
      <c r="G537" s="119">
        <f>G538</f>
        <v>93.86621</v>
      </c>
      <c r="H537" s="150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5"/>
      <c r="Y537" s="146"/>
      <c r="Z537" s="119">
        <f>Z538</f>
        <v>93.866</v>
      </c>
      <c r="AA537" s="140">
        <f t="shared" si="76"/>
        <v>99.99977627732068</v>
      </c>
    </row>
    <row r="538" spans="1:27" ht="32.25" outlineLevel="6" thickBot="1">
      <c r="A538" s="95" t="s">
        <v>136</v>
      </c>
      <c r="B538" s="19">
        <v>953</v>
      </c>
      <c r="C538" s="9" t="s">
        <v>13</v>
      </c>
      <c r="D538" s="119" t="s">
        <v>259</v>
      </c>
      <c r="E538" s="119" t="s">
        <v>5</v>
      </c>
      <c r="F538" s="129"/>
      <c r="G538" s="119">
        <f>G539</f>
        <v>93.86621</v>
      </c>
      <c r="H538" s="150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5"/>
      <c r="Y538" s="146"/>
      <c r="Z538" s="119">
        <f>Z539</f>
        <v>93.866</v>
      </c>
      <c r="AA538" s="140">
        <f t="shared" si="76"/>
        <v>99.99977627732068</v>
      </c>
    </row>
    <row r="539" spans="1:27" ht="16.5" outlineLevel="6" thickBot="1">
      <c r="A539" s="80" t="s">
        <v>140</v>
      </c>
      <c r="B539" s="76">
        <v>953</v>
      </c>
      <c r="C539" s="77" t="s">
        <v>13</v>
      </c>
      <c r="D539" s="121" t="s">
        <v>263</v>
      </c>
      <c r="E539" s="121" t="s">
        <v>5</v>
      </c>
      <c r="F539" s="121"/>
      <c r="G539" s="121">
        <f>G540</f>
        <v>93.86621</v>
      </c>
      <c r="H539" s="150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5"/>
      <c r="Y539" s="146"/>
      <c r="Z539" s="121">
        <f>Z540</f>
        <v>93.866</v>
      </c>
      <c r="AA539" s="140">
        <f t="shared" si="76"/>
        <v>99.99977627732068</v>
      </c>
    </row>
    <row r="540" spans="1:27" ht="16.5" outlineLevel="6" thickBot="1">
      <c r="A540" s="130" t="s">
        <v>356</v>
      </c>
      <c r="B540" s="159">
        <v>953</v>
      </c>
      <c r="C540" s="131" t="s">
        <v>13</v>
      </c>
      <c r="D540" s="132" t="s">
        <v>263</v>
      </c>
      <c r="E540" s="132" t="s">
        <v>357</v>
      </c>
      <c r="F540" s="132"/>
      <c r="G540" s="132">
        <v>93.86621</v>
      </c>
      <c r="H540" s="191"/>
      <c r="I540" s="192"/>
      <c r="J540" s="192"/>
      <c r="K540" s="192"/>
      <c r="L540" s="192"/>
      <c r="M540" s="192"/>
      <c r="N540" s="192"/>
      <c r="O540" s="192"/>
      <c r="P540" s="192"/>
      <c r="Q540" s="192"/>
      <c r="R540" s="192"/>
      <c r="S540" s="192"/>
      <c r="T540" s="192"/>
      <c r="U540" s="192"/>
      <c r="V540" s="192"/>
      <c r="W540" s="192"/>
      <c r="X540" s="237"/>
      <c r="Y540" s="161"/>
      <c r="Z540" s="132">
        <v>93.866</v>
      </c>
      <c r="AA540" s="140">
        <f t="shared" si="76"/>
        <v>99.99977627732068</v>
      </c>
    </row>
    <row r="541" spans="1:27" ht="16.5" outlineLevel="6" thickBot="1">
      <c r="A541" s="70" t="s">
        <v>236</v>
      </c>
      <c r="B541" s="19">
        <v>953</v>
      </c>
      <c r="C541" s="9" t="s">
        <v>13</v>
      </c>
      <c r="D541" s="119" t="s">
        <v>325</v>
      </c>
      <c r="E541" s="119" t="s">
        <v>5</v>
      </c>
      <c r="F541" s="119"/>
      <c r="G541" s="227">
        <f>G542</f>
        <v>13990.29277</v>
      </c>
      <c r="H541" s="150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5"/>
      <c r="Y541" s="146"/>
      <c r="Z541" s="227">
        <f>Z542</f>
        <v>13929.047000000002</v>
      </c>
      <c r="AA541" s="140">
        <f t="shared" si="76"/>
        <v>99.56222667383109</v>
      </c>
    </row>
    <row r="542" spans="1:27" ht="32.25" outlineLevel="6" thickBot="1">
      <c r="A542" s="70" t="s">
        <v>194</v>
      </c>
      <c r="B542" s="19">
        <v>953</v>
      </c>
      <c r="C542" s="9" t="s">
        <v>13</v>
      </c>
      <c r="D542" s="119" t="s">
        <v>343</v>
      </c>
      <c r="E542" s="119" t="s">
        <v>5</v>
      </c>
      <c r="F542" s="119"/>
      <c r="G542" s="227">
        <f>G543</f>
        <v>13990.29277</v>
      </c>
      <c r="H542" s="150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5"/>
      <c r="Y542" s="146"/>
      <c r="Z542" s="227">
        <f>Z543</f>
        <v>13929.047000000002</v>
      </c>
      <c r="AA542" s="140">
        <f t="shared" si="76"/>
        <v>99.56222667383109</v>
      </c>
    </row>
    <row r="543" spans="1:27" ht="32.25" outlineLevel="6" thickBot="1">
      <c r="A543" s="80" t="s">
        <v>141</v>
      </c>
      <c r="B543" s="76">
        <v>953</v>
      </c>
      <c r="C543" s="77" t="s">
        <v>13</v>
      </c>
      <c r="D543" s="121" t="s">
        <v>344</v>
      </c>
      <c r="E543" s="121" t="s">
        <v>5</v>
      </c>
      <c r="F543" s="121"/>
      <c r="G543" s="228">
        <f>G544+G548+G550</f>
        <v>13990.29277</v>
      </c>
      <c r="H543" s="150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5"/>
      <c r="Y543" s="146"/>
      <c r="Z543" s="228">
        <f>Z544+Z548+Z550</f>
        <v>13929.047000000002</v>
      </c>
      <c r="AA543" s="140">
        <f t="shared" si="76"/>
        <v>99.56222667383109</v>
      </c>
    </row>
    <row r="544" spans="1:27" ht="16.5" outlineLevel="6" thickBot="1">
      <c r="A544" s="5" t="s">
        <v>112</v>
      </c>
      <c r="B544" s="21">
        <v>953</v>
      </c>
      <c r="C544" s="6" t="s">
        <v>13</v>
      </c>
      <c r="D544" s="123" t="s">
        <v>344</v>
      </c>
      <c r="E544" s="123" t="s">
        <v>111</v>
      </c>
      <c r="F544" s="123"/>
      <c r="G544" s="230">
        <f>G545+G546+G547</f>
        <v>11770</v>
      </c>
      <c r="H544" s="150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5"/>
      <c r="Y544" s="146"/>
      <c r="Z544" s="230">
        <f>Z545+Z546+Z547</f>
        <v>11708.754</v>
      </c>
      <c r="AA544" s="140">
        <f t="shared" si="76"/>
        <v>99.47964316057775</v>
      </c>
    </row>
    <row r="545" spans="1:27" ht="16.5" outlineLevel="6" thickBot="1">
      <c r="A545" s="74" t="s">
        <v>253</v>
      </c>
      <c r="B545" s="78">
        <v>953</v>
      </c>
      <c r="C545" s="79" t="s">
        <v>13</v>
      </c>
      <c r="D545" s="120" t="s">
        <v>344</v>
      </c>
      <c r="E545" s="120" t="s">
        <v>113</v>
      </c>
      <c r="F545" s="120"/>
      <c r="G545" s="229">
        <v>8920</v>
      </c>
      <c r="H545" s="150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5"/>
      <c r="Y545" s="146"/>
      <c r="Z545" s="229">
        <v>8870.787</v>
      </c>
      <c r="AA545" s="140">
        <f t="shared" si="76"/>
        <v>99.44828475336324</v>
      </c>
    </row>
    <row r="546" spans="1:27" ht="32.25" outlineLevel="6" thickBot="1">
      <c r="A546" s="74" t="s">
        <v>255</v>
      </c>
      <c r="B546" s="78">
        <v>953</v>
      </c>
      <c r="C546" s="79" t="s">
        <v>13</v>
      </c>
      <c r="D546" s="120" t="s">
        <v>344</v>
      </c>
      <c r="E546" s="120" t="s">
        <v>114</v>
      </c>
      <c r="F546" s="120"/>
      <c r="G546" s="120">
        <v>0</v>
      </c>
      <c r="H546" s="150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5"/>
      <c r="Y546" s="146"/>
      <c r="Z546" s="120">
        <v>0</v>
      </c>
      <c r="AA546" s="140">
        <v>0</v>
      </c>
    </row>
    <row r="547" spans="1:27" ht="48" outlineLevel="6" thickBot="1">
      <c r="A547" s="74" t="s">
        <v>251</v>
      </c>
      <c r="B547" s="78">
        <v>953</v>
      </c>
      <c r="C547" s="79" t="s">
        <v>13</v>
      </c>
      <c r="D547" s="120" t="s">
        <v>344</v>
      </c>
      <c r="E547" s="120" t="s">
        <v>252</v>
      </c>
      <c r="F547" s="120"/>
      <c r="G547" s="229">
        <v>2850</v>
      </c>
      <c r="H547" s="150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5"/>
      <c r="Y547" s="146"/>
      <c r="Z547" s="229">
        <v>2837.967</v>
      </c>
      <c r="AA547" s="140">
        <f t="shared" si="76"/>
        <v>99.57778947368422</v>
      </c>
    </row>
    <row r="548" spans="1:27" ht="32.25" outlineLevel="6" thickBot="1">
      <c r="A548" s="5" t="s">
        <v>100</v>
      </c>
      <c r="B548" s="21">
        <v>953</v>
      </c>
      <c r="C548" s="6" t="s">
        <v>13</v>
      </c>
      <c r="D548" s="123" t="s">
        <v>344</v>
      </c>
      <c r="E548" s="123" t="s">
        <v>95</v>
      </c>
      <c r="F548" s="123"/>
      <c r="G548" s="123">
        <f>G549</f>
        <v>2200.99395</v>
      </c>
      <c r="H548" s="150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5"/>
      <c r="Y548" s="146"/>
      <c r="Z548" s="123">
        <f>Z549</f>
        <v>2200.994</v>
      </c>
      <c r="AA548" s="140">
        <f t="shared" si="76"/>
        <v>100.00000227170094</v>
      </c>
    </row>
    <row r="549" spans="1:27" ht="32.25" outlineLevel="6" thickBot="1">
      <c r="A549" s="74" t="s">
        <v>101</v>
      </c>
      <c r="B549" s="78">
        <v>953</v>
      </c>
      <c r="C549" s="79" t="s">
        <v>13</v>
      </c>
      <c r="D549" s="120" t="s">
        <v>344</v>
      </c>
      <c r="E549" s="120" t="s">
        <v>96</v>
      </c>
      <c r="F549" s="120"/>
      <c r="G549" s="229">
        <v>2200.99395</v>
      </c>
      <c r="H549" s="150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5"/>
      <c r="Y549" s="146"/>
      <c r="Z549" s="229">
        <v>2200.994</v>
      </c>
      <c r="AA549" s="140">
        <f t="shared" si="76"/>
        <v>100.00000227170094</v>
      </c>
    </row>
    <row r="550" spans="1:27" ht="16.5" outlineLevel="6" thickBot="1">
      <c r="A550" s="5" t="s">
        <v>102</v>
      </c>
      <c r="B550" s="21">
        <v>953</v>
      </c>
      <c r="C550" s="6" t="s">
        <v>13</v>
      </c>
      <c r="D550" s="123" t="s">
        <v>344</v>
      </c>
      <c r="E550" s="123" t="s">
        <v>97</v>
      </c>
      <c r="F550" s="123"/>
      <c r="G550" s="123">
        <f>G551+G552+G553</f>
        <v>19.29882</v>
      </c>
      <c r="H550" s="150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5"/>
      <c r="Y550" s="146"/>
      <c r="Z550" s="123">
        <f>Z551+Z552+Z553</f>
        <v>19.299</v>
      </c>
      <c r="AA550" s="140">
        <f t="shared" si="76"/>
        <v>100.0009326995122</v>
      </c>
    </row>
    <row r="551" spans="1:27" ht="32.25" outlineLevel="6" thickBot="1">
      <c r="A551" s="74" t="s">
        <v>103</v>
      </c>
      <c r="B551" s="78">
        <v>953</v>
      </c>
      <c r="C551" s="79" t="s">
        <v>13</v>
      </c>
      <c r="D551" s="120" t="s">
        <v>344</v>
      </c>
      <c r="E551" s="120" t="s">
        <v>98</v>
      </c>
      <c r="F551" s="120"/>
      <c r="G551" s="120">
        <v>1.822</v>
      </c>
      <c r="H551" s="150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5"/>
      <c r="Y551" s="146"/>
      <c r="Z551" s="120">
        <v>1.822</v>
      </c>
      <c r="AA551" s="140">
        <f t="shared" si="76"/>
        <v>100</v>
      </c>
    </row>
    <row r="552" spans="1:27" ht="19.5" customHeight="1" outlineLevel="6" thickBot="1">
      <c r="A552" s="74" t="s">
        <v>104</v>
      </c>
      <c r="B552" s="78">
        <v>953</v>
      </c>
      <c r="C552" s="79" t="s">
        <v>13</v>
      </c>
      <c r="D552" s="120" t="s">
        <v>344</v>
      </c>
      <c r="E552" s="120" t="s">
        <v>99</v>
      </c>
      <c r="F552" s="120"/>
      <c r="G552" s="120">
        <v>2.329</v>
      </c>
      <c r="H552" s="150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5"/>
      <c r="Y552" s="146"/>
      <c r="Z552" s="120">
        <v>2.329</v>
      </c>
      <c r="AA552" s="140">
        <f t="shared" si="76"/>
        <v>100</v>
      </c>
    </row>
    <row r="553" spans="1:27" ht="16.5" outlineLevel="6" thickBot="1">
      <c r="A553" s="74" t="s">
        <v>356</v>
      </c>
      <c r="B553" s="78">
        <v>953</v>
      </c>
      <c r="C553" s="79" t="s">
        <v>13</v>
      </c>
      <c r="D553" s="120" t="s">
        <v>344</v>
      </c>
      <c r="E553" s="120" t="s">
        <v>357</v>
      </c>
      <c r="F553" s="120"/>
      <c r="G553" s="120">
        <v>15.14782</v>
      </c>
      <c r="H553" s="150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5"/>
      <c r="Y553" s="146"/>
      <c r="Z553" s="120">
        <v>15.148</v>
      </c>
      <c r="AA553" s="140">
        <f t="shared" si="76"/>
        <v>100.00118828980011</v>
      </c>
    </row>
    <row r="554" spans="1:27" ht="19.5" outlineLevel="6" thickBot="1">
      <c r="A554" s="92" t="s">
        <v>44</v>
      </c>
      <c r="B554" s="18">
        <v>953</v>
      </c>
      <c r="C554" s="14" t="s">
        <v>43</v>
      </c>
      <c r="D554" s="37" t="s">
        <v>257</v>
      </c>
      <c r="E554" s="14" t="s">
        <v>5</v>
      </c>
      <c r="F554" s="14"/>
      <c r="G554" s="236">
        <f>G555+G562</f>
        <v>4441.332</v>
      </c>
      <c r="H554" s="144">
        <f aca="true" t="shared" si="78" ref="H554:X554">H563+H574</f>
        <v>0</v>
      </c>
      <c r="I554" s="144">
        <f t="shared" si="78"/>
        <v>0</v>
      </c>
      <c r="J554" s="144">
        <f t="shared" si="78"/>
        <v>0</v>
      </c>
      <c r="K554" s="144">
        <f t="shared" si="78"/>
        <v>0</v>
      </c>
      <c r="L554" s="144">
        <f t="shared" si="78"/>
        <v>0</v>
      </c>
      <c r="M554" s="144">
        <f t="shared" si="78"/>
        <v>0</v>
      </c>
      <c r="N554" s="144">
        <f t="shared" si="78"/>
        <v>0</v>
      </c>
      <c r="O554" s="144">
        <f t="shared" si="78"/>
        <v>0</v>
      </c>
      <c r="P554" s="144">
        <f t="shared" si="78"/>
        <v>0</v>
      </c>
      <c r="Q554" s="144">
        <f t="shared" si="78"/>
        <v>0</v>
      </c>
      <c r="R554" s="144">
        <f t="shared" si="78"/>
        <v>0</v>
      </c>
      <c r="S554" s="144">
        <f t="shared" si="78"/>
        <v>0</v>
      </c>
      <c r="T554" s="144">
        <f t="shared" si="78"/>
        <v>0</v>
      </c>
      <c r="U554" s="144">
        <f t="shared" si="78"/>
        <v>0</v>
      </c>
      <c r="V554" s="144">
        <f t="shared" si="78"/>
        <v>0</v>
      </c>
      <c r="W554" s="144">
        <f t="shared" si="78"/>
        <v>0</v>
      </c>
      <c r="X554" s="156">
        <f t="shared" si="78"/>
        <v>12003.04085</v>
      </c>
      <c r="Y554" s="146" t="e">
        <f>X554/G546*100</f>
        <v>#DIV/0!</v>
      </c>
      <c r="Z554" s="236">
        <f>Z555+Z562</f>
        <v>4441.332</v>
      </c>
      <c r="AA554" s="140">
        <f t="shared" si="76"/>
        <v>100</v>
      </c>
    </row>
    <row r="555" spans="1:27" ht="16.5" outlineLevel="6" thickBot="1">
      <c r="A555" s="106" t="s">
        <v>37</v>
      </c>
      <c r="B555" s="18">
        <v>953</v>
      </c>
      <c r="C555" s="37" t="s">
        <v>16</v>
      </c>
      <c r="D555" s="37" t="s">
        <v>257</v>
      </c>
      <c r="E555" s="37" t="s">
        <v>5</v>
      </c>
      <c r="F555" s="37"/>
      <c r="G555" s="129">
        <f>G556</f>
        <v>235.332</v>
      </c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59"/>
      <c r="Y555" s="54"/>
      <c r="Z555" s="129">
        <f>Z556</f>
        <v>235.332</v>
      </c>
      <c r="AA555" s="140">
        <f t="shared" si="76"/>
        <v>100</v>
      </c>
    </row>
    <row r="556" spans="1:27" ht="16.5" outlineLevel="6" thickBot="1">
      <c r="A556" s="13" t="s">
        <v>145</v>
      </c>
      <c r="B556" s="19">
        <v>953</v>
      </c>
      <c r="C556" s="9" t="s">
        <v>16</v>
      </c>
      <c r="D556" s="9" t="s">
        <v>257</v>
      </c>
      <c r="E556" s="9" t="s">
        <v>5</v>
      </c>
      <c r="F556" s="9"/>
      <c r="G556" s="119">
        <f>G557</f>
        <v>235.332</v>
      </c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59"/>
      <c r="Y556" s="54"/>
      <c r="Z556" s="119">
        <f>Z557</f>
        <v>235.332</v>
      </c>
      <c r="AA556" s="140">
        <f t="shared" si="76"/>
        <v>100</v>
      </c>
    </row>
    <row r="557" spans="1:27" ht="16.5" outlineLevel="6" thickBot="1">
      <c r="A557" s="70" t="s">
        <v>236</v>
      </c>
      <c r="B557" s="19">
        <v>953</v>
      </c>
      <c r="C557" s="9" t="s">
        <v>16</v>
      </c>
      <c r="D557" s="9" t="s">
        <v>325</v>
      </c>
      <c r="E557" s="9" t="s">
        <v>5</v>
      </c>
      <c r="F557" s="9"/>
      <c r="G557" s="119">
        <f>G558</f>
        <v>235.332</v>
      </c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59"/>
      <c r="Y557" s="54"/>
      <c r="Z557" s="119">
        <f>Z558</f>
        <v>235.332</v>
      </c>
      <c r="AA557" s="140">
        <f t="shared" si="76"/>
        <v>100</v>
      </c>
    </row>
    <row r="558" spans="1:27" ht="32.25" outlineLevel="6" thickBot="1">
      <c r="A558" s="124" t="s">
        <v>194</v>
      </c>
      <c r="B558" s="76">
        <v>953</v>
      </c>
      <c r="C558" s="77" t="s">
        <v>16</v>
      </c>
      <c r="D558" s="77" t="s">
        <v>343</v>
      </c>
      <c r="E558" s="77" t="s">
        <v>5</v>
      </c>
      <c r="F558" s="77"/>
      <c r="G558" s="126">
        <f>G559</f>
        <v>235.332</v>
      </c>
      <c r="H558" s="225"/>
      <c r="I558" s="225"/>
      <c r="J558" s="225"/>
      <c r="K558" s="225"/>
      <c r="L558" s="225"/>
      <c r="M558" s="225"/>
      <c r="N558" s="225"/>
      <c r="O558" s="225"/>
      <c r="P558" s="225"/>
      <c r="Q558" s="225"/>
      <c r="R558" s="225"/>
      <c r="S558" s="225"/>
      <c r="T558" s="225"/>
      <c r="U558" s="225"/>
      <c r="V558" s="225"/>
      <c r="W558" s="225"/>
      <c r="X558" s="226"/>
      <c r="Y558" s="142"/>
      <c r="Z558" s="126">
        <f>Z559</f>
        <v>235.332</v>
      </c>
      <c r="AA558" s="140">
        <f t="shared" si="76"/>
        <v>100</v>
      </c>
    </row>
    <row r="559" spans="1:27" ht="16.5" outlineLevel="6" thickBot="1">
      <c r="A559" s="5" t="s">
        <v>124</v>
      </c>
      <c r="B559" s="21">
        <v>953</v>
      </c>
      <c r="C559" s="6" t="s">
        <v>16</v>
      </c>
      <c r="D559" s="6" t="s">
        <v>342</v>
      </c>
      <c r="E559" s="6" t="s">
        <v>122</v>
      </c>
      <c r="F559" s="6"/>
      <c r="G559" s="127">
        <f>G560</f>
        <v>235.332</v>
      </c>
      <c r="H559" s="225"/>
      <c r="I559" s="225"/>
      <c r="J559" s="225"/>
      <c r="K559" s="225"/>
      <c r="L559" s="225"/>
      <c r="M559" s="225"/>
      <c r="N559" s="225"/>
      <c r="O559" s="225"/>
      <c r="P559" s="225"/>
      <c r="Q559" s="225"/>
      <c r="R559" s="225"/>
      <c r="S559" s="225"/>
      <c r="T559" s="225"/>
      <c r="U559" s="225"/>
      <c r="V559" s="225"/>
      <c r="W559" s="225"/>
      <c r="X559" s="226"/>
      <c r="Y559" s="142"/>
      <c r="Z559" s="127">
        <f>Z560</f>
        <v>235.332</v>
      </c>
      <c r="AA559" s="140">
        <f t="shared" si="76"/>
        <v>100</v>
      </c>
    </row>
    <row r="560" spans="1:27" ht="32.25" outlineLevel="6" thickBot="1">
      <c r="A560" s="74" t="s">
        <v>125</v>
      </c>
      <c r="B560" s="78">
        <v>953</v>
      </c>
      <c r="C560" s="79" t="s">
        <v>16</v>
      </c>
      <c r="D560" s="79" t="s">
        <v>342</v>
      </c>
      <c r="E560" s="79" t="s">
        <v>123</v>
      </c>
      <c r="F560" s="79"/>
      <c r="G560" s="128">
        <v>235.332</v>
      </c>
      <c r="H560" s="225"/>
      <c r="I560" s="225"/>
      <c r="J560" s="225"/>
      <c r="K560" s="225"/>
      <c r="L560" s="225"/>
      <c r="M560" s="225"/>
      <c r="N560" s="225"/>
      <c r="O560" s="225"/>
      <c r="P560" s="225"/>
      <c r="Q560" s="225"/>
      <c r="R560" s="225"/>
      <c r="S560" s="225"/>
      <c r="T560" s="225"/>
      <c r="U560" s="225"/>
      <c r="V560" s="225"/>
      <c r="W560" s="225"/>
      <c r="X560" s="226"/>
      <c r="Y560" s="142"/>
      <c r="Z560" s="128">
        <v>235.332</v>
      </c>
      <c r="AA560" s="140">
        <f t="shared" si="76"/>
        <v>100</v>
      </c>
    </row>
    <row r="561" spans="1:27" ht="16.5" outlineLevel="6" thickBot="1">
      <c r="A561" s="104" t="s">
        <v>40</v>
      </c>
      <c r="B561" s="18">
        <v>953</v>
      </c>
      <c r="C561" s="37" t="s">
        <v>21</v>
      </c>
      <c r="D561" s="37" t="s">
        <v>257</v>
      </c>
      <c r="E561" s="37" t="s">
        <v>5</v>
      </c>
      <c r="F561" s="37"/>
      <c r="G561" s="238">
        <f>G562</f>
        <v>4206</v>
      </c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56"/>
      <c r="Y561" s="146"/>
      <c r="Z561" s="238">
        <f>Z562</f>
        <v>4206</v>
      </c>
      <c r="AA561" s="140">
        <f t="shared" si="76"/>
        <v>100</v>
      </c>
    </row>
    <row r="562" spans="1:27" ht="32.25" outlineLevel="6" thickBot="1">
      <c r="A562" s="95" t="s">
        <v>135</v>
      </c>
      <c r="B562" s="19">
        <v>953</v>
      </c>
      <c r="C562" s="9" t="s">
        <v>21</v>
      </c>
      <c r="D562" s="9" t="s">
        <v>258</v>
      </c>
      <c r="E562" s="9" t="s">
        <v>5</v>
      </c>
      <c r="F562" s="9"/>
      <c r="G562" s="227">
        <f>G563</f>
        <v>4206</v>
      </c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56"/>
      <c r="Y562" s="146"/>
      <c r="Z562" s="227">
        <f>Z563</f>
        <v>4206</v>
      </c>
      <c r="AA562" s="140">
        <f t="shared" si="76"/>
        <v>100</v>
      </c>
    </row>
    <row r="563" spans="1:27" ht="32.25" outlineLevel="6" thickBot="1">
      <c r="A563" s="95" t="s">
        <v>136</v>
      </c>
      <c r="B563" s="19">
        <v>953</v>
      </c>
      <c r="C563" s="9" t="s">
        <v>21</v>
      </c>
      <c r="D563" s="9" t="s">
        <v>259</v>
      </c>
      <c r="E563" s="9" t="s">
        <v>5</v>
      </c>
      <c r="F563" s="9"/>
      <c r="G563" s="227">
        <f>G564</f>
        <v>4206</v>
      </c>
      <c r="H563" s="144">
        <f aca="true" t="shared" si="79" ref="H563:X564">H564</f>
        <v>0</v>
      </c>
      <c r="I563" s="144">
        <f t="shared" si="79"/>
        <v>0</v>
      </c>
      <c r="J563" s="144">
        <f t="shared" si="79"/>
        <v>0</v>
      </c>
      <c r="K563" s="144">
        <f t="shared" si="79"/>
        <v>0</v>
      </c>
      <c r="L563" s="144">
        <f t="shared" si="79"/>
        <v>0</v>
      </c>
      <c r="M563" s="144">
        <f t="shared" si="79"/>
        <v>0</v>
      </c>
      <c r="N563" s="144">
        <f t="shared" si="79"/>
        <v>0</v>
      </c>
      <c r="O563" s="144">
        <f t="shared" si="79"/>
        <v>0</v>
      </c>
      <c r="P563" s="144">
        <f t="shared" si="79"/>
        <v>0</v>
      </c>
      <c r="Q563" s="144">
        <f t="shared" si="79"/>
        <v>0</v>
      </c>
      <c r="R563" s="144">
        <f t="shared" si="79"/>
        <v>0</v>
      </c>
      <c r="S563" s="144">
        <f t="shared" si="79"/>
        <v>0</v>
      </c>
      <c r="T563" s="144">
        <f t="shared" si="79"/>
        <v>0</v>
      </c>
      <c r="U563" s="144">
        <f t="shared" si="79"/>
        <v>0</v>
      </c>
      <c r="V563" s="144">
        <f t="shared" si="79"/>
        <v>0</v>
      </c>
      <c r="W563" s="144">
        <f t="shared" si="79"/>
        <v>0</v>
      </c>
      <c r="X563" s="156">
        <f t="shared" si="79"/>
        <v>12003.04085</v>
      </c>
      <c r="Y563" s="146">
        <f>X563/G548*100</f>
        <v>545.3463808930505</v>
      </c>
      <c r="Z563" s="227">
        <f>Z564</f>
        <v>4206</v>
      </c>
      <c r="AA563" s="140">
        <f t="shared" si="76"/>
        <v>100</v>
      </c>
    </row>
    <row r="564" spans="1:27" ht="48" outlineLevel="6" thickBot="1">
      <c r="A564" s="97" t="s">
        <v>195</v>
      </c>
      <c r="B564" s="76">
        <v>953</v>
      </c>
      <c r="C564" s="77" t="s">
        <v>21</v>
      </c>
      <c r="D564" s="77" t="s">
        <v>345</v>
      </c>
      <c r="E564" s="77" t="s">
        <v>5</v>
      </c>
      <c r="F564" s="77"/>
      <c r="G564" s="228">
        <f>G565</f>
        <v>4206</v>
      </c>
      <c r="H564" s="149">
        <f t="shared" si="79"/>
        <v>0</v>
      </c>
      <c r="I564" s="149">
        <f t="shared" si="79"/>
        <v>0</v>
      </c>
      <c r="J564" s="149">
        <f t="shared" si="79"/>
        <v>0</v>
      </c>
      <c r="K564" s="149">
        <f t="shared" si="79"/>
        <v>0</v>
      </c>
      <c r="L564" s="149">
        <f t="shared" si="79"/>
        <v>0</v>
      </c>
      <c r="M564" s="149">
        <f t="shared" si="79"/>
        <v>0</v>
      </c>
      <c r="N564" s="149">
        <f t="shared" si="79"/>
        <v>0</v>
      </c>
      <c r="O564" s="149">
        <f t="shared" si="79"/>
        <v>0</v>
      </c>
      <c r="P564" s="149">
        <f t="shared" si="79"/>
        <v>0</v>
      </c>
      <c r="Q564" s="149">
        <f t="shared" si="79"/>
        <v>0</v>
      </c>
      <c r="R564" s="149">
        <f t="shared" si="79"/>
        <v>0</v>
      </c>
      <c r="S564" s="149">
        <f t="shared" si="79"/>
        <v>0</v>
      </c>
      <c r="T564" s="149">
        <f t="shared" si="79"/>
        <v>0</v>
      </c>
      <c r="U564" s="149">
        <f t="shared" si="79"/>
        <v>0</v>
      </c>
      <c r="V564" s="149">
        <f t="shared" si="79"/>
        <v>0</v>
      </c>
      <c r="W564" s="149">
        <f t="shared" si="79"/>
        <v>0</v>
      </c>
      <c r="X564" s="158">
        <f t="shared" si="79"/>
        <v>12003.04085</v>
      </c>
      <c r="Y564" s="146" t="e">
        <f>X564/#REF!*100</f>
        <v>#REF!</v>
      </c>
      <c r="Z564" s="228">
        <f>Z565</f>
        <v>4206</v>
      </c>
      <c r="AA564" s="140">
        <f t="shared" si="76"/>
        <v>100</v>
      </c>
    </row>
    <row r="565" spans="1:27" ht="16.5" outlineLevel="6" thickBot="1">
      <c r="A565" s="5" t="s">
        <v>124</v>
      </c>
      <c r="B565" s="21">
        <v>953</v>
      </c>
      <c r="C565" s="6" t="s">
        <v>21</v>
      </c>
      <c r="D565" s="6" t="s">
        <v>345</v>
      </c>
      <c r="E565" s="6" t="s">
        <v>122</v>
      </c>
      <c r="F565" s="6"/>
      <c r="G565" s="230">
        <f>G566</f>
        <v>4206</v>
      </c>
      <c r="H565" s="15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51"/>
      <c r="X565" s="154">
        <v>12003.04085</v>
      </c>
      <c r="Y565" s="146">
        <f>X565/G549*100</f>
        <v>545.3463808930505</v>
      </c>
      <c r="Z565" s="230">
        <f>Z566</f>
        <v>4206</v>
      </c>
      <c r="AA565" s="140">
        <f t="shared" si="76"/>
        <v>100</v>
      </c>
    </row>
    <row r="566" spans="1:27" ht="32.25" outlineLevel="6" thickBot="1">
      <c r="A566" s="74" t="s">
        <v>125</v>
      </c>
      <c r="B566" s="78">
        <v>953</v>
      </c>
      <c r="C566" s="79" t="s">
        <v>21</v>
      </c>
      <c r="D566" s="79" t="s">
        <v>345</v>
      </c>
      <c r="E566" s="79" t="s">
        <v>123</v>
      </c>
      <c r="F566" s="79"/>
      <c r="G566" s="229">
        <v>4206</v>
      </c>
      <c r="H566" s="150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5"/>
      <c r="Y566" s="146"/>
      <c r="Z566" s="229">
        <v>4206</v>
      </c>
      <c r="AA566" s="140">
        <f t="shared" si="76"/>
        <v>100</v>
      </c>
    </row>
    <row r="567" spans="1:26" ht="49.5" customHeight="1" outlineLevel="6" thickBot="1">
      <c r="A567" s="46" t="s">
        <v>22</v>
      </c>
      <c r="B567" s="46"/>
      <c r="C567" s="46"/>
      <c r="D567" s="46"/>
      <c r="E567" s="46"/>
      <c r="F567" s="46"/>
      <c r="G567" s="245">
        <f>G442+G13</f>
        <v>770094.3758700001</v>
      </c>
      <c r="H567" s="50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65"/>
      <c r="Y567" s="54"/>
      <c r="Z567" s="245">
        <f>Z442+Z13</f>
        <v>756225.6880000001</v>
      </c>
    </row>
    <row r="568" spans="1:25" ht="19.5" customHeight="1" outlineLevel="6" thickBot="1">
      <c r="A568" s="1"/>
      <c r="B568" s="22"/>
      <c r="C568" s="1"/>
      <c r="D568" s="1"/>
      <c r="E568" s="1"/>
      <c r="F568" s="1"/>
      <c r="G568" s="1"/>
      <c r="H568" s="50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65"/>
      <c r="Y568" s="54"/>
    </row>
    <row r="569" spans="1:25" ht="16.5" outlineLevel="6" thickBot="1">
      <c r="A569" s="3"/>
      <c r="B569" s="3"/>
      <c r="C569" s="3"/>
      <c r="D569" s="3"/>
      <c r="E569" s="3"/>
      <c r="F569" s="3"/>
      <c r="G569" s="3"/>
      <c r="H569" s="50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65"/>
      <c r="Y569" s="54"/>
    </row>
    <row r="570" spans="8:25" ht="16.5" outlineLevel="6" thickBot="1">
      <c r="H570" s="50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65"/>
      <c r="Y570" s="54"/>
    </row>
    <row r="571" spans="8:25" ht="16.5" outlineLevel="6" thickBot="1">
      <c r="H571" s="50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65"/>
      <c r="Y571" s="54"/>
    </row>
    <row r="572" spans="8:25" ht="16.5" outlineLevel="6" thickBot="1">
      <c r="H572" s="50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65"/>
      <c r="Y572" s="54"/>
    </row>
    <row r="573" spans="8:25" ht="16.5" outlineLevel="6" thickBot="1">
      <c r="H573" s="50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65"/>
      <c r="Y573" s="54"/>
    </row>
    <row r="574" spans="8:25" ht="16.5" outlineLevel="6" thickBot="1">
      <c r="H574" s="32">
        <f aca="true" t="shared" si="80" ref="H574:X574">H575</f>
        <v>0</v>
      </c>
      <c r="I574" s="32">
        <f t="shared" si="80"/>
        <v>0</v>
      </c>
      <c r="J574" s="32">
        <f t="shared" si="80"/>
        <v>0</v>
      </c>
      <c r="K574" s="32">
        <f t="shared" si="80"/>
        <v>0</v>
      </c>
      <c r="L574" s="32">
        <f t="shared" si="80"/>
        <v>0</v>
      </c>
      <c r="M574" s="32">
        <f t="shared" si="80"/>
        <v>0</v>
      </c>
      <c r="N574" s="32">
        <f t="shared" si="80"/>
        <v>0</v>
      </c>
      <c r="O574" s="32">
        <f t="shared" si="80"/>
        <v>0</v>
      </c>
      <c r="P574" s="32">
        <f t="shared" si="80"/>
        <v>0</v>
      </c>
      <c r="Q574" s="32">
        <f t="shared" si="80"/>
        <v>0</v>
      </c>
      <c r="R574" s="32">
        <f t="shared" si="80"/>
        <v>0</v>
      </c>
      <c r="S574" s="32">
        <f t="shared" si="80"/>
        <v>0</v>
      </c>
      <c r="T574" s="32">
        <f t="shared" si="80"/>
        <v>0</v>
      </c>
      <c r="U574" s="32">
        <f t="shared" si="80"/>
        <v>0</v>
      </c>
      <c r="V574" s="32">
        <f t="shared" si="80"/>
        <v>0</v>
      </c>
      <c r="W574" s="32">
        <f t="shared" si="80"/>
        <v>0</v>
      </c>
      <c r="X574" s="60">
        <f t="shared" si="80"/>
        <v>0</v>
      </c>
      <c r="Y574" s="54">
        <v>0</v>
      </c>
    </row>
    <row r="575" spans="8:25" ht="15.75" outlineLevel="6">
      <c r="H575" s="26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42"/>
      <c r="X575" s="58">
        <v>0</v>
      </c>
      <c r="Y575" s="54">
        <v>0</v>
      </c>
    </row>
    <row r="576" spans="8:25" ht="18.75">
      <c r="H576" s="36" t="e">
        <f>#REF!+#REF!+H448+H13</f>
        <v>#REF!</v>
      </c>
      <c r="I576" s="36" t="e">
        <f>#REF!+#REF!+I448+I13</f>
        <v>#REF!</v>
      </c>
      <c r="J576" s="36" t="e">
        <f>#REF!+#REF!+J448+J13</f>
        <v>#REF!</v>
      </c>
      <c r="K576" s="36" t="e">
        <f>#REF!+#REF!+K448+K13</f>
        <v>#REF!</v>
      </c>
      <c r="L576" s="36" t="e">
        <f>#REF!+#REF!+L448+L13</f>
        <v>#REF!</v>
      </c>
      <c r="M576" s="36" t="e">
        <f>#REF!+#REF!+M448+M13</f>
        <v>#REF!</v>
      </c>
      <c r="N576" s="36" t="e">
        <f>#REF!+#REF!+N448+N13</f>
        <v>#REF!</v>
      </c>
      <c r="O576" s="36" t="e">
        <f>#REF!+#REF!+O448+O13</f>
        <v>#REF!</v>
      </c>
      <c r="P576" s="36" t="e">
        <f>#REF!+#REF!+P448+P13</f>
        <v>#REF!</v>
      </c>
      <c r="Q576" s="36" t="e">
        <f>#REF!+#REF!+Q448+Q13</f>
        <v>#REF!</v>
      </c>
      <c r="R576" s="36" t="e">
        <f>#REF!+#REF!+R448+R13</f>
        <v>#REF!</v>
      </c>
      <c r="S576" s="36" t="e">
        <f>#REF!+#REF!+S448+S13</f>
        <v>#REF!</v>
      </c>
      <c r="T576" s="36" t="e">
        <f>#REF!+#REF!+T448+T13</f>
        <v>#REF!</v>
      </c>
      <c r="U576" s="36" t="e">
        <f>#REF!+#REF!+U448+U13</f>
        <v>#REF!</v>
      </c>
      <c r="V576" s="36" t="e">
        <f>#REF!+#REF!+V448+V13</f>
        <v>#REF!</v>
      </c>
      <c r="W576" s="36" t="e">
        <f>#REF!+#REF!+W448+W13</f>
        <v>#REF!</v>
      </c>
      <c r="X576" s="66" t="e">
        <f>#REF!+#REF!+X448+X13</f>
        <v>#REF!</v>
      </c>
      <c r="Y576" s="51" t="e">
        <f>X576/G567*100</f>
        <v>#REF!</v>
      </c>
    </row>
    <row r="577" spans="8:23" ht="15.75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8:23" ht="15.75"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</sheetData>
  <sheetProtection/>
  <autoFilter ref="A12:G567"/>
  <mergeCells count="8">
    <mergeCell ref="A10:V10"/>
    <mergeCell ref="A9:V9"/>
    <mergeCell ref="B5:W5"/>
    <mergeCell ref="B6:W6"/>
    <mergeCell ref="C7:V7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2019-02-05T05:37:13Z</cp:lastPrinted>
  <dcterms:created xsi:type="dcterms:W3CDTF">2008-11-11T04:53:42Z</dcterms:created>
  <dcterms:modified xsi:type="dcterms:W3CDTF">2019-02-07T23:50:15Z</dcterms:modified>
  <cp:category/>
  <cp:version/>
  <cp:contentType/>
  <cp:contentStatus/>
</cp:coreProperties>
</file>